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Анне Владимировне\Отчеты по домам 2017 ЖРУ 2\"/>
    </mc:Choice>
  </mc:AlternateContent>
  <bookViews>
    <workbookView xWindow="0" yWindow="0" windowWidth="14370" windowHeight="7005" firstSheet="63" activeTab="65"/>
  </bookViews>
  <sheets>
    <sheet name="1-я Свердловская 1" sheetId="1" r:id="rId1"/>
    <sheet name="1-яСвердловская 2" sheetId="2" r:id="rId2"/>
    <sheet name="1-я Свердловская 3" sheetId="3" r:id="rId3"/>
    <sheet name="1-я Свердловская 41" sheetId="4" r:id="rId4"/>
    <sheet name="1-я Свердловская 42" sheetId="5" r:id="rId5"/>
    <sheet name="1-я Свердловская 43" sheetId="6" r:id="rId6"/>
    <sheet name="2-я Красинская 6" sheetId="7" r:id="rId7"/>
    <sheet name="2-я Свердловская 2" sheetId="8" r:id="rId8"/>
    <sheet name="2-я Свердловская 4" sheetId="9" r:id="rId9"/>
    <sheet name="2-я Свердловская 6" sheetId="10" r:id="rId10"/>
    <sheet name="2-я Свердловская 8" sheetId="11" r:id="rId11"/>
    <sheet name="2-я Трудовая 1" sheetId="12" r:id="rId12"/>
    <sheet name="2-я Трудовая 2А" sheetId="13" r:id="rId13"/>
    <sheet name="3-я Красинская 2" sheetId="14" r:id="rId14"/>
    <sheet name="Балмашевского 2А" sheetId="15" r:id="rId15"/>
    <sheet name="Володарского 28" sheetId="16" r:id="rId16"/>
    <sheet name="Володарского 34" sheetId="17" r:id="rId17"/>
    <sheet name="Володарского 36" sheetId="18" r:id="rId18"/>
    <sheet name="Володарского 38" sheetId="19" r:id="rId19"/>
    <sheet name="Володарского 42" sheetId="20" r:id="rId20"/>
    <sheet name="Володарского 46" sheetId="21" r:id="rId21"/>
    <sheet name="Володарского 100" sheetId="22" r:id="rId22"/>
    <sheet name="Володарского 104" sheetId="23" r:id="rId23"/>
    <sheet name="Володарского 106" sheetId="24" r:id="rId24"/>
    <sheet name="Желябова 1А" sheetId="25" r:id="rId25"/>
    <sheet name="Желябова 1Б" sheetId="26" r:id="rId26"/>
    <sheet name="Желябова 5" sheetId="27" r:id="rId27"/>
    <sheet name="Ларина 7" sheetId="28" r:id="rId28"/>
    <sheet name="Ленинская 4" sheetId="29" r:id="rId29"/>
    <sheet name="Ленинская 8.2" sheetId="30" r:id="rId30"/>
    <sheet name="Ленинская 10" sheetId="31" r:id="rId31"/>
    <sheet name="Ленинская 16" sheetId="32" r:id="rId32"/>
    <sheet name="Ленинская 23" sheetId="33" r:id="rId33"/>
    <sheet name="Ленинская 25" sheetId="34" r:id="rId34"/>
    <sheet name="Ленинская 27" sheetId="35" r:id="rId35"/>
    <sheet name="Ленинская 28" sheetId="36" r:id="rId36"/>
    <sheet name="Ленинская 30" sheetId="37" r:id="rId37"/>
    <sheet name="Ломоносова 32" sheetId="38" r:id="rId38"/>
    <sheet name="Ломоносова 33" sheetId="39" r:id="rId39"/>
    <sheet name="Ломоносова 34" sheetId="40" r:id="rId40"/>
    <sheet name="Ломоносова 35" sheetId="41" r:id="rId41"/>
    <sheet name="Ломоносова 36" sheetId="42" r:id="rId42"/>
    <sheet name="Ломоносова 38" sheetId="43" r:id="rId43"/>
    <sheet name="Ломоносова 39" sheetId="44" r:id="rId44"/>
    <sheet name="Ломоносова 40" sheetId="45" r:id="rId45"/>
    <sheet name="Ломоносова 41" sheetId="46" r:id="rId46"/>
    <sheet name="Ломоносова 43" sheetId="47" r:id="rId47"/>
    <sheet name="Ломоносова 46" sheetId="48" r:id="rId48"/>
    <sheet name="Ломоносова 47" sheetId="49" r:id="rId49"/>
    <sheet name="Ломоносова 48" sheetId="50" r:id="rId50"/>
    <sheet name="Ломоносова 50" sheetId="51" r:id="rId51"/>
    <sheet name="Ломоносова 51" sheetId="52" r:id="rId52"/>
    <sheet name="Ломоносова 52" sheetId="53" r:id="rId53"/>
    <sheet name="Луначарского 12.1" sheetId="54" r:id="rId54"/>
    <sheet name="Сибирская 38" sheetId="55" r:id="rId55"/>
    <sheet name="Сибирская 44" sheetId="56" r:id="rId56"/>
    <sheet name="Сибирская 46А" sheetId="57" r:id="rId57"/>
    <sheet name="Сибирская 46" sheetId="58" r:id="rId58"/>
    <sheet name="Советская 2" sheetId="59" r:id="rId59"/>
    <sheet name="Советская 8" sheetId="60" r:id="rId60"/>
    <sheet name="Советская 10" sheetId="61" r:id="rId61"/>
    <sheet name="Советская 30" sheetId="62" r:id="rId62"/>
    <sheet name="Советская 37" sheetId="63" r:id="rId63"/>
    <sheet name="Советская 39" sheetId="64" r:id="rId64"/>
    <sheet name="Советская 41" sheetId="65" r:id="rId65"/>
    <sheet name="Советская 41А" sheetId="66" r:id="rId6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0" i="66" l="1"/>
  <c r="D138" i="66"/>
  <c r="D136" i="66"/>
  <c r="D129" i="66"/>
  <c r="D128" i="66"/>
  <c r="D127" i="66"/>
  <c r="D130" i="66" s="1"/>
  <c r="C115" i="66"/>
  <c r="C104" i="66"/>
  <c r="F104" i="66" s="1"/>
  <c r="D103" i="66"/>
  <c r="C103" i="66"/>
  <c r="D100" i="66"/>
  <c r="C100" i="66"/>
  <c r="F83" i="66"/>
  <c r="C83" i="66"/>
  <c r="F76" i="66"/>
  <c r="C76" i="66"/>
  <c r="F75" i="66"/>
  <c r="C75" i="66"/>
  <c r="C65" i="66"/>
  <c r="G32" i="66"/>
  <c r="C32" i="66"/>
  <c r="C31" i="66"/>
  <c r="G31" i="66" s="1"/>
  <c r="D137" i="66" s="1"/>
  <c r="G29" i="66"/>
  <c r="D135" i="66" s="1"/>
  <c r="C29" i="66"/>
  <c r="C28" i="66"/>
  <c r="G28" i="66" s="1"/>
  <c r="G27" i="66"/>
  <c r="D102" i="66" s="1"/>
  <c r="C27" i="66"/>
  <c r="C18" i="66"/>
  <c r="G18" i="66" s="1"/>
  <c r="D132" i="66" s="1"/>
  <c r="G17" i="66"/>
  <c r="C15" i="66"/>
  <c r="D13" i="66"/>
  <c r="G34" i="66" s="1"/>
  <c r="D139" i="66" s="1"/>
  <c r="C13" i="66"/>
  <c r="G13" i="66" s="1"/>
  <c r="B13" i="66"/>
  <c r="G12" i="66"/>
  <c r="G11" i="66"/>
  <c r="G10" i="66"/>
  <c r="G9" i="66"/>
  <c r="G8" i="66"/>
  <c r="G7" i="66"/>
  <c r="F90" i="66" s="1"/>
  <c r="G6" i="66"/>
  <c r="C90" i="66" s="1"/>
  <c r="D140" i="65"/>
  <c r="D138" i="65"/>
  <c r="D136" i="65"/>
  <c r="D133" i="65"/>
  <c r="D130" i="65"/>
  <c r="D129" i="65"/>
  <c r="D128" i="65"/>
  <c r="D127" i="65"/>
  <c r="C115" i="65"/>
  <c r="C104" i="65"/>
  <c r="F104" i="65" s="1"/>
  <c r="D103" i="65"/>
  <c r="C103" i="65"/>
  <c r="D102" i="65"/>
  <c r="C102" i="65"/>
  <c r="D100" i="65"/>
  <c r="C100" i="65" s="1"/>
  <c r="F83" i="65"/>
  <c r="C83" i="65"/>
  <c r="F76" i="65"/>
  <c r="C76" i="65"/>
  <c r="F75" i="65"/>
  <c r="C75" i="65"/>
  <c r="C65" i="65"/>
  <c r="C32" i="65"/>
  <c r="G32" i="65" s="1"/>
  <c r="G31" i="65"/>
  <c r="D137" i="65" s="1"/>
  <c r="C31" i="65"/>
  <c r="C29" i="65"/>
  <c r="G29" i="65" s="1"/>
  <c r="D135" i="65" s="1"/>
  <c r="G28" i="65"/>
  <c r="D134" i="65" s="1"/>
  <c r="C28" i="65"/>
  <c r="C27" i="65"/>
  <c r="C18" i="65"/>
  <c r="G18" i="65" s="1"/>
  <c r="C15" i="65"/>
  <c r="D13" i="65"/>
  <c r="G34" i="65" s="1"/>
  <c r="D139" i="65" s="1"/>
  <c r="C13" i="65"/>
  <c r="B13" i="65"/>
  <c r="G12" i="65"/>
  <c r="G11" i="65"/>
  <c r="G10" i="65"/>
  <c r="G9" i="65"/>
  <c r="G8" i="65"/>
  <c r="F90" i="65" s="1"/>
  <c r="G7" i="65"/>
  <c r="G6" i="65"/>
  <c r="C90" i="65" s="1"/>
  <c r="D140" i="64"/>
  <c r="D138" i="64"/>
  <c r="D136" i="64"/>
  <c r="D135" i="64"/>
  <c r="D133" i="64"/>
  <c r="D130" i="64"/>
  <c r="D129" i="64"/>
  <c r="D128" i="64"/>
  <c r="D127" i="64"/>
  <c r="C115" i="64"/>
  <c r="C104" i="64"/>
  <c r="F104" i="64" s="1"/>
  <c r="D103" i="64"/>
  <c r="C103" i="64"/>
  <c r="D102" i="64"/>
  <c r="C102" i="64"/>
  <c r="D100" i="64"/>
  <c r="C100" i="64" s="1"/>
  <c r="C90" i="64"/>
  <c r="F83" i="64"/>
  <c r="C83" i="64"/>
  <c r="F76" i="64"/>
  <c r="C76" i="64"/>
  <c r="F75" i="64"/>
  <c r="C75" i="64"/>
  <c r="C65" i="64"/>
  <c r="G32" i="64"/>
  <c r="C32" i="64"/>
  <c r="G31" i="64"/>
  <c r="D137" i="64" s="1"/>
  <c r="C31" i="64"/>
  <c r="G29" i="64"/>
  <c r="C29" i="64"/>
  <c r="G28" i="64"/>
  <c r="D134" i="64" s="1"/>
  <c r="C28" i="64"/>
  <c r="C27" i="64"/>
  <c r="C18" i="64"/>
  <c r="G18" i="64" s="1"/>
  <c r="C15" i="64"/>
  <c r="D13" i="64"/>
  <c r="G34" i="64" s="1"/>
  <c r="D139" i="64" s="1"/>
  <c r="C13" i="64"/>
  <c r="B13" i="64"/>
  <c r="G13" i="64" s="1"/>
  <c r="G12" i="64"/>
  <c r="G11" i="64"/>
  <c r="G10" i="64"/>
  <c r="G9" i="64"/>
  <c r="G8" i="64"/>
  <c r="F90" i="64" s="1"/>
  <c r="G7" i="64"/>
  <c r="G6" i="64"/>
  <c r="D140" i="63"/>
  <c r="D138" i="63"/>
  <c r="D136" i="63"/>
  <c r="D133" i="63"/>
  <c r="D129" i="63"/>
  <c r="D128" i="63"/>
  <c r="D127" i="63"/>
  <c r="D130" i="63" s="1"/>
  <c r="C115" i="63"/>
  <c r="C104" i="63"/>
  <c r="F104" i="63" s="1"/>
  <c r="D103" i="63"/>
  <c r="C103" i="63"/>
  <c r="D102" i="63"/>
  <c r="C102" i="63"/>
  <c r="D100" i="63"/>
  <c r="C100" i="63" s="1"/>
  <c r="F83" i="63"/>
  <c r="C83" i="63"/>
  <c r="F76" i="63"/>
  <c r="C76" i="63"/>
  <c r="F75" i="63"/>
  <c r="C75" i="63"/>
  <c r="C65" i="63"/>
  <c r="C32" i="63"/>
  <c r="G32" i="63" s="1"/>
  <c r="C31" i="63"/>
  <c r="G31" i="63" s="1"/>
  <c r="D137" i="63" s="1"/>
  <c r="C29" i="63"/>
  <c r="G29" i="63" s="1"/>
  <c r="D135" i="63" s="1"/>
  <c r="C28" i="63"/>
  <c r="G28" i="63" s="1"/>
  <c r="C27" i="63"/>
  <c r="C18" i="63"/>
  <c r="G18" i="63" s="1"/>
  <c r="C15" i="63"/>
  <c r="D13" i="63"/>
  <c r="G34" i="63" s="1"/>
  <c r="D139" i="63" s="1"/>
  <c r="C13" i="63"/>
  <c r="B13" i="63"/>
  <c r="G13" i="63" s="1"/>
  <c r="G12" i="63"/>
  <c r="G11" i="63"/>
  <c r="G10" i="63"/>
  <c r="G9" i="63"/>
  <c r="G8" i="63"/>
  <c r="F90" i="63" s="1"/>
  <c r="G7" i="63"/>
  <c r="G6" i="63"/>
  <c r="C90" i="63" s="1"/>
  <c r="D140" i="62"/>
  <c r="D138" i="62"/>
  <c r="D136" i="62"/>
  <c r="D133" i="62"/>
  <c r="D129" i="62"/>
  <c r="D128" i="62"/>
  <c r="D127" i="62"/>
  <c r="D130" i="62" s="1"/>
  <c r="C115" i="62"/>
  <c r="F104" i="62"/>
  <c r="C104" i="62"/>
  <c r="D103" i="62"/>
  <c r="C103" i="62"/>
  <c r="D102" i="62"/>
  <c r="C102" i="62"/>
  <c r="D100" i="62"/>
  <c r="C100" i="62" s="1"/>
  <c r="C99" i="62"/>
  <c r="F83" i="62"/>
  <c r="C83" i="62"/>
  <c r="F76" i="62"/>
  <c r="C76" i="62"/>
  <c r="F75" i="62"/>
  <c r="C75" i="62"/>
  <c r="C65" i="62"/>
  <c r="G34" i="62"/>
  <c r="D139" i="62" s="1"/>
  <c r="C32" i="62"/>
  <c r="G32" i="62" s="1"/>
  <c r="C31" i="62"/>
  <c r="G31" i="62" s="1"/>
  <c r="D137" i="62" s="1"/>
  <c r="C29" i="62"/>
  <c r="G29" i="62" s="1"/>
  <c r="D135" i="62" s="1"/>
  <c r="C28" i="62"/>
  <c r="G28" i="62" s="1"/>
  <c r="C27" i="62"/>
  <c r="G18" i="62"/>
  <c r="D132" i="62" s="1"/>
  <c r="C18" i="62"/>
  <c r="G17" i="62"/>
  <c r="C15" i="62"/>
  <c r="G13" i="62"/>
  <c r="D13" i="62"/>
  <c r="C13" i="62"/>
  <c r="B13" i="62"/>
  <c r="G12" i="62"/>
  <c r="G11" i="62"/>
  <c r="G10" i="62"/>
  <c r="G9" i="62"/>
  <c r="G8" i="62"/>
  <c r="F90" i="62" s="1"/>
  <c r="G7" i="62"/>
  <c r="G6" i="62"/>
  <c r="C90" i="62" s="1"/>
  <c r="D140" i="61"/>
  <c r="D138" i="61"/>
  <c r="D137" i="61"/>
  <c r="D136" i="61"/>
  <c r="D133" i="61"/>
  <c r="D129" i="61"/>
  <c r="D128" i="61"/>
  <c r="D127" i="61"/>
  <c r="D130" i="61" s="1"/>
  <c r="C115" i="61"/>
  <c r="F104" i="61"/>
  <c r="C104" i="61"/>
  <c r="D103" i="61"/>
  <c r="C103" i="61"/>
  <c r="D102" i="61"/>
  <c r="C102" i="61"/>
  <c r="D100" i="61"/>
  <c r="C100" i="61" s="1"/>
  <c r="C90" i="61"/>
  <c r="F83" i="61"/>
  <c r="C83" i="61"/>
  <c r="F76" i="61"/>
  <c r="C76" i="61"/>
  <c r="F75" i="61"/>
  <c r="C75" i="61"/>
  <c r="C65" i="61"/>
  <c r="C32" i="61"/>
  <c r="G32" i="61" s="1"/>
  <c r="G31" i="61"/>
  <c r="C31" i="61"/>
  <c r="C29" i="61"/>
  <c r="G29" i="61" s="1"/>
  <c r="G28" i="61"/>
  <c r="D134" i="61" s="1"/>
  <c r="C28" i="61"/>
  <c r="C27" i="61"/>
  <c r="G18" i="61"/>
  <c r="C18" i="61"/>
  <c r="C15" i="61"/>
  <c r="G13" i="61"/>
  <c r="D13" i="61"/>
  <c r="G34" i="61" s="1"/>
  <c r="D139" i="61" s="1"/>
  <c r="C13" i="61"/>
  <c r="B13" i="61"/>
  <c r="G12" i="61"/>
  <c r="G11" i="61"/>
  <c r="G10" i="61"/>
  <c r="G9" i="61"/>
  <c r="G8" i="61"/>
  <c r="F90" i="61" s="1"/>
  <c r="G7" i="61"/>
  <c r="G6" i="61"/>
  <c r="D140" i="60"/>
  <c r="D138" i="60"/>
  <c r="D136" i="60"/>
  <c r="D129" i="60"/>
  <c r="D128" i="60"/>
  <c r="D127" i="60"/>
  <c r="D130" i="60" s="1"/>
  <c r="C115" i="60"/>
  <c r="F104" i="60"/>
  <c r="C104" i="60"/>
  <c r="D103" i="60"/>
  <c r="C103" i="60"/>
  <c r="D100" i="60"/>
  <c r="C100" i="60" s="1"/>
  <c r="F83" i="60"/>
  <c r="C83" i="60"/>
  <c r="F76" i="60"/>
  <c r="C76" i="60"/>
  <c r="F75" i="60"/>
  <c r="C75" i="60"/>
  <c r="C65" i="60"/>
  <c r="C32" i="60"/>
  <c r="G32" i="60" s="1"/>
  <c r="C31" i="60"/>
  <c r="G31" i="60" s="1"/>
  <c r="D137" i="60" s="1"/>
  <c r="C29" i="60"/>
  <c r="G29" i="60" s="1"/>
  <c r="D135" i="60" s="1"/>
  <c r="C28" i="60"/>
  <c r="G28" i="60" s="1"/>
  <c r="C27" i="60"/>
  <c r="G27" i="60" s="1"/>
  <c r="C18" i="60"/>
  <c r="G18" i="60" s="1"/>
  <c r="C15" i="60"/>
  <c r="D13" i="60"/>
  <c r="G34" i="60" s="1"/>
  <c r="D139" i="60" s="1"/>
  <c r="C13" i="60"/>
  <c r="B13" i="60"/>
  <c r="G13" i="60" s="1"/>
  <c r="G12" i="60"/>
  <c r="G11" i="60"/>
  <c r="G10" i="60"/>
  <c r="G9" i="60"/>
  <c r="G8" i="60"/>
  <c r="F90" i="60" s="1"/>
  <c r="G7" i="60"/>
  <c r="G6" i="60"/>
  <c r="C90" i="60" s="1"/>
  <c r="D140" i="59"/>
  <c r="D138" i="59"/>
  <c r="D136" i="59"/>
  <c r="D129" i="59"/>
  <c r="D128" i="59"/>
  <c r="D127" i="59"/>
  <c r="D130" i="59" s="1"/>
  <c r="C115" i="59"/>
  <c r="F104" i="59"/>
  <c r="C104" i="59"/>
  <c r="D103" i="59"/>
  <c r="C103" i="59"/>
  <c r="D100" i="59"/>
  <c r="C100" i="59" s="1"/>
  <c r="F83" i="59"/>
  <c r="C83" i="59"/>
  <c r="F76" i="59"/>
  <c r="C76" i="59"/>
  <c r="F75" i="59"/>
  <c r="C75" i="59"/>
  <c r="C65" i="59"/>
  <c r="C32" i="59"/>
  <c r="G32" i="59" s="1"/>
  <c r="C31" i="59"/>
  <c r="G31" i="59" s="1"/>
  <c r="D137" i="59" s="1"/>
  <c r="C29" i="59"/>
  <c r="G29" i="59" s="1"/>
  <c r="D135" i="59" s="1"/>
  <c r="C28" i="59"/>
  <c r="G28" i="59" s="1"/>
  <c r="C27" i="59"/>
  <c r="G27" i="59" s="1"/>
  <c r="C18" i="59"/>
  <c r="G18" i="59" s="1"/>
  <c r="C15" i="59"/>
  <c r="D13" i="59"/>
  <c r="G34" i="59" s="1"/>
  <c r="D139" i="59" s="1"/>
  <c r="C13" i="59"/>
  <c r="B13" i="59"/>
  <c r="G13" i="59" s="1"/>
  <c r="G12" i="59"/>
  <c r="G11" i="59"/>
  <c r="G10" i="59"/>
  <c r="G9" i="59"/>
  <c r="G8" i="59"/>
  <c r="F90" i="59" s="1"/>
  <c r="G7" i="59"/>
  <c r="G6" i="59"/>
  <c r="C90" i="59" s="1"/>
  <c r="D140" i="58"/>
  <c r="D138" i="58"/>
  <c r="D137" i="58"/>
  <c r="D136" i="58"/>
  <c r="D133" i="58"/>
  <c r="D129" i="58"/>
  <c r="D128" i="58"/>
  <c r="D127" i="58"/>
  <c r="D130" i="58" s="1"/>
  <c r="C115" i="58"/>
  <c r="F104" i="58"/>
  <c r="C104" i="58"/>
  <c r="D103" i="58"/>
  <c r="C103" i="58"/>
  <c r="D102" i="58"/>
  <c r="C102" i="58"/>
  <c r="D100" i="58"/>
  <c r="C100" i="58" s="1"/>
  <c r="F83" i="58"/>
  <c r="C83" i="58"/>
  <c r="F76" i="58"/>
  <c r="C76" i="58"/>
  <c r="F75" i="58"/>
  <c r="C75" i="58"/>
  <c r="C65" i="58"/>
  <c r="C32" i="58"/>
  <c r="G32" i="58" s="1"/>
  <c r="C31" i="58"/>
  <c r="G29" i="58"/>
  <c r="D135" i="58" s="1"/>
  <c r="C29" i="58"/>
  <c r="G28" i="58"/>
  <c r="D134" i="58" s="1"/>
  <c r="C28" i="58"/>
  <c r="C27" i="58"/>
  <c r="C18" i="58"/>
  <c r="G18" i="58" s="1"/>
  <c r="C15" i="58"/>
  <c r="D13" i="58"/>
  <c r="G34" i="58" s="1"/>
  <c r="D139" i="58" s="1"/>
  <c r="C13" i="58"/>
  <c r="B13" i="58"/>
  <c r="G13" i="58" s="1"/>
  <c r="G12" i="58"/>
  <c r="G11" i="58"/>
  <c r="G10" i="58"/>
  <c r="G9" i="58"/>
  <c r="G8" i="58"/>
  <c r="F90" i="58" s="1"/>
  <c r="G7" i="58"/>
  <c r="G6" i="58"/>
  <c r="C90" i="58" s="1"/>
  <c r="D140" i="57"/>
  <c r="D138" i="57"/>
  <c r="D136" i="57"/>
  <c r="D133" i="57"/>
  <c r="D132" i="57"/>
  <c r="D129" i="57"/>
  <c r="D128" i="57"/>
  <c r="D127" i="57"/>
  <c r="D130" i="57" s="1"/>
  <c r="C115" i="57"/>
  <c r="F104" i="57"/>
  <c r="C104" i="57"/>
  <c r="D103" i="57"/>
  <c r="C103" i="57"/>
  <c r="D102" i="57"/>
  <c r="C102" i="57"/>
  <c r="D100" i="57"/>
  <c r="C100" i="57" s="1"/>
  <c r="F83" i="57"/>
  <c r="C83" i="57"/>
  <c r="F76" i="57"/>
  <c r="C76" i="57"/>
  <c r="F75" i="57"/>
  <c r="C75" i="57"/>
  <c r="C65" i="57"/>
  <c r="G34" i="57"/>
  <c r="D139" i="57" s="1"/>
  <c r="C32" i="57"/>
  <c r="G32" i="57" s="1"/>
  <c r="C31" i="57"/>
  <c r="G31" i="57" s="1"/>
  <c r="D137" i="57" s="1"/>
  <c r="C29" i="57"/>
  <c r="G29" i="57" s="1"/>
  <c r="D135" i="57" s="1"/>
  <c r="C28" i="57"/>
  <c r="G28" i="57" s="1"/>
  <c r="C27" i="57"/>
  <c r="G18" i="57"/>
  <c r="C99" i="57" s="1"/>
  <c r="C18" i="57"/>
  <c r="G17" i="57"/>
  <c r="C15" i="57"/>
  <c r="G13" i="57"/>
  <c r="D13" i="57"/>
  <c r="C13" i="57"/>
  <c r="B13" i="57"/>
  <c r="G12" i="57"/>
  <c r="G11" i="57"/>
  <c r="G10" i="57"/>
  <c r="G9" i="57"/>
  <c r="G8" i="57"/>
  <c r="F90" i="57" s="1"/>
  <c r="G7" i="57"/>
  <c r="G6" i="57"/>
  <c r="C90" i="57" s="1"/>
  <c r="D140" i="56"/>
  <c r="D138" i="56"/>
  <c r="D137" i="56"/>
  <c r="D136" i="56"/>
  <c r="D133" i="56"/>
  <c r="D129" i="56"/>
  <c r="D128" i="56"/>
  <c r="D127" i="56"/>
  <c r="D130" i="56" s="1"/>
  <c r="C115" i="56"/>
  <c r="F104" i="56"/>
  <c r="C104" i="56"/>
  <c r="D103" i="56"/>
  <c r="C103" i="56"/>
  <c r="D102" i="56"/>
  <c r="C102" i="56"/>
  <c r="D100" i="56"/>
  <c r="C100" i="56" s="1"/>
  <c r="C90" i="56"/>
  <c r="F83" i="56"/>
  <c r="C83" i="56"/>
  <c r="F76" i="56"/>
  <c r="C76" i="56"/>
  <c r="F75" i="56"/>
  <c r="C75" i="56"/>
  <c r="C65" i="56"/>
  <c r="C32" i="56"/>
  <c r="G32" i="56" s="1"/>
  <c r="C31" i="56"/>
  <c r="C29" i="56"/>
  <c r="G29" i="56" s="1"/>
  <c r="D135" i="56" s="1"/>
  <c r="G28" i="56"/>
  <c r="D134" i="56" s="1"/>
  <c r="C28" i="56"/>
  <c r="C27" i="56"/>
  <c r="C18" i="56"/>
  <c r="G18" i="56" s="1"/>
  <c r="C15" i="56"/>
  <c r="D13" i="56"/>
  <c r="G34" i="56" s="1"/>
  <c r="D139" i="56" s="1"/>
  <c r="C13" i="56"/>
  <c r="B13" i="56"/>
  <c r="G12" i="56"/>
  <c r="G11" i="56"/>
  <c r="G10" i="56"/>
  <c r="G9" i="56"/>
  <c r="G8" i="56"/>
  <c r="F90" i="56" s="1"/>
  <c r="G7" i="56"/>
  <c r="G6" i="56"/>
  <c r="D140" i="55"/>
  <c r="D138" i="55"/>
  <c r="D136" i="55"/>
  <c r="D133" i="55"/>
  <c r="D132" i="55"/>
  <c r="D129" i="55"/>
  <c r="D128" i="55"/>
  <c r="D127" i="55"/>
  <c r="D130" i="55" s="1"/>
  <c r="C115" i="55"/>
  <c r="F104" i="55"/>
  <c r="C104" i="55"/>
  <c r="D103" i="55"/>
  <c r="C103" i="55"/>
  <c r="D102" i="55"/>
  <c r="C102" i="55"/>
  <c r="D100" i="55"/>
  <c r="C100" i="55" s="1"/>
  <c r="F83" i="55"/>
  <c r="C83" i="55"/>
  <c r="F76" i="55"/>
  <c r="C76" i="55"/>
  <c r="F75" i="55"/>
  <c r="C75" i="55"/>
  <c r="C65" i="55"/>
  <c r="G34" i="55"/>
  <c r="D139" i="55" s="1"/>
  <c r="C32" i="55"/>
  <c r="G32" i="55" s="1"/>
  <c r="C31" i="55"/>
  <c r="G31" i="55" s="1"/>
  <c r="D137" i="55" s="1"/>
  <c r="C29" i="55"/>
  <c r="G29" i="55" s="1"/>
  <c r="D135" i="55" s="1"/>
  <c r="C28" i="55"/>
  <c r="G28" i="55" s="1"/>
  <c r="C27" i="55"/>
  <c r="G18" i="55"/>
  <c r="C99" i="55" s="1"/>
  <c r="C18" i="55"/>
  <c r="G17" i="55"/>
  <c r="C15" i="55"/>
  <c r="G13" i="55"/>
  <c r="D13" i="55"/>
  <c r="C13" i="55"/>
  <c r="B13" i="55"/>
  <c r="G12" i="55"/>
  <c r="G11" i="55"/>
  <c r="G10" i="55"/>
  <c r="G9" i="55"/>
  <c r="G8" i="55"/>
  <c r="F90" i="55" s="1"/>
  <c r="G7" i="55"/>
  <c r="G6" i="55"/>
  <c r="C90" i="55" s="1"/>
  <c r="D140" i="54"/>
  <c r="D138" i="54"/>
  <c r="D137" i="54"/>
  <c r="D136" i="54"/>
  <c r="D129" i="54"/>
  <c r="D128" i="54"/>
  <c r="D127" i="54"/>
  <c r="D130" i="54" s="1"/>
  <c r="C115" i="54"/>
  <c r="F104" i="54"/>
  <c r="C104" i="54"/>
  <c r="D103" i="54"/>
  <c r="C103" i="54"/>
  <c r="D102" i="54"/>
  <c r="D100" i="54"/>
  <c r="C100" i="54" s="1"/>
  <c r="F83" i="54"/>
  <c r="C83" i="54"/>
  <c r="F76" i="54"/>
  <c r="C76" i="54"/>
  <c r="F75" i="54"/>
  <c r="C75" i="54"/>
  <c r="C65" i="54"/>
  <c r="G34" i="54"/>
  <c r="D139" i="54" s="1"/>
  <c r="C32" i="54"/>
  <c r="G32" i="54" s="1"/>
  <c r="C31" i="54"/>
  <c r="G29" i="54"/>
  <c r="D135" i="54" s="1"/>
  <c r="C29" i="54"/>
  <c r="G28" i="54"/>
  <c r="D134" i="54" s="1"/>
  <c r="C28" i="54"/>
  <c r="G27" i="54"/>
  <c r="D133" i="54" s="1"/>
  <c r="C27" i="54"/>
  <c r="G18" i="54"/>
  <c r="D132" i="54" s="1"/>
  <c r="D141" i="54" s="1"/>
  <c r="C18" i="54"/>
  <c r="G17" i="54"/>
  <c r="C15" i="54"/>
  <c r="G13" i="54"/>
  <c r="D13" i="54"/>
  <c r="C13" i="54"/>
  <c r="B13" i="54"/>
  <c r="G12" i="54"/>
  <c r="G11" i="54"/>
  <c r="G10" i="54"/>
  <c r="G9" i="54"/>
  <c r="G8" i="54"/>
  <c r="F90" i="54" s="1"/>
  <c r="G7" i="54"/>
  <c r="G6" i="54"/>
  <c r="C90" i="54" s="1"/>
  <c r="D140" i="53"/>
  <c r="D138" i="53"/>
  <c r="D136" i="53"/>
  <c r="D129" i="53"/>
  <c r="D128" i="53"/>
  <c r="D127" i="53"/>
  <c r="D130" i="53" s="1"/>
  <c r="C115" i="53"/>
  <c r="F104" i="53"/>
  <c r="C104" i="53"/>
  <c r="D103" i="53"/>
  <c r="C103" i="53"/>
  <c r="D100" i="53"/>
  <c r="C100" i="53" s="1"/>
  <c r="F83" i="53"/>
  <c r="C83" i="53"/>
  <c r="F76" i="53"/>
  <c r="C76" i="53"/>
  <c r="F75" i="53"/>
  <c r="C75" i="53"/>
  <c r="C65" i="53"/>
  <c r="C32" i="53"/>
  <c r="G32" i="53" s="1"/>
  <c r="C31" i="53"/>
  <c r="G31" i="53" s="1"/>
  <c r="D137" i="53" s="1"/>
  <c r="C29" i="53"/>
  <c r="G29" i="53" s="1"/>
  <c r="D135" i="53" s="1"/>
  <c r="C28" i="53"/>
  <c r="G28" i="53" s="1"/>
  <c r="C27" i="53"/>
  <c r="G27" i="53" s="1"/>
  <c r="C18" i="53"/>
  <c r="G18" i="53" s="1"/>
  <c r="G17" i="53"/>
  <c r="C15" i="53"/>
  <c r="D13" i="53"/>
  <c r="G34" i="53" s="1"/>
  <c r="D139" i="53" s="1"/>
  <c r="C13" i="53"/>
  <c r="B13" i="53"/>
  <c r="G13" i="53" s="1"/>
  <c r="G12" i="53"/>
  <c r="G11" i="53"/>
  <c r="G10" i="53"/>
  <c r="G9" i="53"/>
  <c r="G8" i="53"/>
  <c r="F90" i="53" s="1"/>
  <c r="G7" i="53"/>
  <c r="G6" i="53"/>
  <c r="C90" i="53" s="1"/>
  <c r="D140" i="52"/>
  <c r="D138" i="52"/>
  <c r="D137" i="52"/>
  <c r="D136" i="52"/>
  <c r="D132" i="52"/>
  <c r="D129" i="52"/>
  <c r="D128" i="52"/>
  <c r="D127" i="52"/>
  <c r="D130" i="52" s="1"/>
  <c r="C115" i="52"/>
  <c r="F104" i="52"/>
  <c r="C104" i="52"/>
  <c r="D103" i="52"/>
  <c r="C103" i="52"/>
  <c r="D102" i="52"/>
  <c r="D100" i="52"/>
  <c r="C100" i="52" s="1"/>
  <c r="F83" i="52"/>
  <c r="C83" i="52"/>
  <c r="F76" i="52"/>
  <c r="C76" i="52"/>
  <c r="F75" i="52"/>
  <c r="C75" i="52"/>
  <c r="C65" i="52"/>
  <c r="G34" i="52"/>
  <c r="D139" i="52" s="1"/>
  <c r="C32" i="52"/>
  <c r="G32" i="52" s="1"/>
  <c r="C31" i="52"/>
  <c r="G29" i="52"/>
  <c r="D135" i="52" s="1"/>
  <c r="C29" i="52"/>
  <c r="G28" i="52"/>
  <c r="D134" i="52" s="1"/>
  <c r="C28" i="52"/>
  <c r="G27" i="52"/>
  <c r="D133" i="52" s="1"/>
  <c r="C27" i="52"/>
  <c r="G18" i="52"/>
  <c r="C99" i="52" s="1"/>
  <c r="C18" i="52"/>
  <c r="G17" i="52"/>
  <c r="C15" i="52"/>
  <c r="G13" i="52"/>
  <c r="D13" i="52"/>
  <c r="C13" i="52"/>
  <c r="B13" i="52"/>
  <c r="G12" i="52"/>
  <c r="G11" i="52"/>
  <c r="G10" i="52"/>
  <c r="G9" i="52"/>
  <c r="G8" i="52"/>
  <c r="F90" i="52" s="1"/>
  <c r="G7" i="52"/>
  <c r="G6" i="52"/>
  <c r="C90" i="52" s="1"/>
  <c r="D140" i="51"/>
  <c r="D138" i="51"/>
  <c r="D137" i="51"/>
  <c r="D136" i="51"/>
  <c r="D130" i="51"/>
  <c r="D129" i="51"/>
  <c r="D128" i="51"/>
  <c r="D127" i="51"/>
  <c r="C115" i="51"/>
  <c r="C104" i="51"/>
  <c r="F104" i="51" s="1"/>
  <c r="D103" i="51"/>
  <c r="C103" i="51"/>
  <c r="D100" i="51"/>
  <c r="C100" i="51" s="1"/>
  <c r="C90" i="51"/>
  <c r="F83" i="51"/>
  <c r="C83" i="51"/>
  <c r="F76" i="51"/>
  <c r="C76" i="51"/>
  <c r="F75" i="51"/>
  <c r="C75" i="51"/>
  <c r="C65" i="51"/>
  <c r="G32" i="51"/>
  <c r="C32" i="51"/>
  <c r="C31" i="51"/>
  <c r="C29" i="51"/>
  <c r="G29" i="51" s="1"/>
  <c r="D135" i="51" s="1"/>
  <c r="C28" i="51"/>
  <c r="G28" i="51" s="1"/>
  <c r="C27" i="51"/>
  <c r="G27" i="51" s="1"/>
  <c r="C18" i="51"/>
  <c r="G18" i="51" s="1"/>
  <c r="C15" i="51"/>
  <c r="D13" i="51"/>
  <c r="G34" i="51" s="1"/>
  <c r="D139" i="51" s="1"/>
  <c r="C13" i="51"/>
  <c r="B13" i="51"/>
  <c r="G13" i="51" s="1"/>
  <c r="G12" i="51"/>
  <c r="G11" i="51"/>
  <c r="G10" i="51"/>
  <c r="G9" i="51"/>
  <c r="G8" i="51"/>
  <c r="F90" i="51" s="1"/>
  <c r="G7" i="51"/>
  <c r="G6" i="51"/>
  <c r="D140" i="50"/>
  <c r="D138" i="50"/>
  <c r="D137" i="50"/>
  <c r="D136" i="50"/>
  <c r="D129" i="50"/>
  <c r="D128" i="50"/>
  <c r="D127" i="50"/>
  <c r="D130" i="50" s="1"/>
  <c r="C115" i="50"/>
  <c r="F104" i="50"/>
  <c r="C104" i="50"/>
  <c r="D103" i="50"/>
  <c r="C103" i="50"/>
  <c r="D102" i="50"/>
  <c r="D100" i="50"/>
  <c r="C100" i="50" s="1"/>
  <c r="F83" i="50"/>
  <c r="C83" i="50"/>
  <c r="F76" i="50"/>
  <c r="C76" i="50"/>
  <c r="F75" i="50"/>
  <c r="C75" i="50"/>
  <c r="C65" i="50"/>
  <c r="C32" i="50"/>
  <c r="G32" i="50" s="1"/>
  <c r="C31" i="50"/>
  <c r="G29" i="50"/>
  <c r="D135" i="50" s="1"/>
  <c r="C29" i="50"/>
  <c r="G28" i="50"/>
  <c r="D134" i="50" s="1"/>
  <c r="C28" i="50"/>
  <c r="G27" i="50"/>
  <c r="D133" i="50" s="1"/>
  <c r="C27" i="50"/>
  <c r="G18" i="50"/>
  <c r="D132" i="50" s="1"/>
  <c r="C18" i="50"/>
  <c r="G17" i="50"/>
  <c r="C15" i="50"/>
  <c r="G13" i="50"/>
  <c r="D13" i="50"/>
  <c r="G34" i="50" s="1"/>
  <c r="D139" i="50" s="1"/>
  <c r="C13" i="50"/>
  <c r="B13" i="50"/>
  <c r="G12" i="50"/>
  <c r="G11" i="50"/>
  <c r="G10" i="50"/>
  <c r="G9" i="50"/>
  <c r="G8" i="50"/>
  <c r="F90" i="50" s="1"/>
  <c r="G7" i="50"/>
  <c r="G6" i="50"/>
  <c r="C90" i="50" s="1"/>
  <c r="D140" i="49"/>
  <c r="D138" i="49"/>
  <c r="D137" i="49"/>
  <c r="D136" i="49"/>
  <c r="D129" i="49"/>
  <c r="D128" i="49"/>
  <c r="D127" i="49"/>
  <c r="D130" i="49" s="1"/>
  <c r="C115" i="49"/>
  <c r="C104" i="49"/>
  <c r="F104" i="49" s="1"/>
  <c r="D103" i="49"/>
  <c r="C103" i="49"/>
  <c r="D100" i="49"/>
  <c r="C100" i="49" s="1"/>
  <c r="F83" i="49"/>
  <c r="C83" i="49"/>
  <c r="F76" i="49"/>
  <c r="C76" i="49"/>
  <c r="F75" i="49"/>
  <c r="C75" i="49"/>
  <c r="C65" i="49"/>
  <c r="C32" i="49"/>
  <c r="G32" i="49" s="1"/>
  <c r="C31" i="49"/>
  <c r="G29" i="49"/>
  <c r="D135" i="49" s="1"/>
  <c r="C29" i="49"/>
  <c r="C28" i="49"/>
  <c r="G28" i="49" s="1"/>
  <c r="G27" i="49"/>
  <c r="D133" i="49" s="1"/>
  <c r="C27" i="49"/>
  <c r="C18" i="49"/>
  <c r="G18" i="49" s="1"/>
  <c r="D132" i="49" s="1"/>
  <c r="G17" i="49"/>
  <c r="C99" i="49" s="1"/>
  <c r="C15" i="49"/>
  <c r="D13" i="49"/>
  <c r="G34" i="49" s="1"/>
  <c r="D139" i="49" s="1"/>
  <c r="C13" i="49"/>
  <c r="G13" i="49" s="1"/>
  <c r="B13" i="49"/>
  <c r="G12" i="49"/>
  <c r="G11" i="49"/>
  <c r="G10" i="49"/>
  <c r="G9" i="49"/>
  <c r="G8" i="49"/>
  <c r="F90" i="49" s="1"/>
  <c r="G7" i="49"/>
  <c r="G6" i="49"/>
  <c r="C90" i="49" s="1"/>
  <c r="D140" i="48"/>
  <c r="D138" i="48"/>
  <c r="D137" i="48"/>
  <c r="D136" i="48"/>
  <c r="D129" i="48"/>
  <c r="D128" i="48"/>
  <c r="D127" i="48"/>
  <c r="D130" i="48" s="1"/>
  <c r="C115" i="48"/>
  <c r="F104" i="48"/>
  <c r="C104" i="48"/>
  <c r="D103" i="48"/>
  <c r="C103" i="48"/>
  <c r="D102" i="48"/>
  <c r="D100" i="48"/>
  <c r="C100" i="48" s="1"/>
  <c r="C99" i="48"/>
  <c r="F83" i="48"/>
  <c r="C83" i="48"/>
  <c r="F76" i="48"/>
  <c r="C76" i="48"/>
  <c r="F75" i="48"/>
  <c r="C75" i="48"/>
  <c r="C65" i="48"/>
  <c r="G34" i="48"/>
  <c r="D139" i="48" s="1"/>
  <c r="C32" i="48"/>
  <c r="G32" i="48" s="1"/>
  <c r="C31" i="48"/>
  <c r="G29" i="48"/>
  <c r="D135" i="48" s="1"/>
  <c r="C29" i="48"/>
  <c r="G28" i="48"/>
  <c r="D134" i="48" s="1"/>
  <c r="C28" i="48"/>
  <c r="G27" i="48"/>
  <c r="D133" i="48" s="1"/>
  <c r="C27" i="48"/>
  <c r="G18" i="48"/>
  <c r="D132" i="48" s="1"/>
  <c r="C18" i="48"/>
  <c r="G17" i="48"/>
  <c r="C15" i="48"/>
  <c r="G13" i="48"/>
  <c r="D13" i="48"/>
  <c r="C13" i="48"/>
  <c r="B13" i="48"/>
  <c r="G12" i="48"/>
  <c r="G11" i="48"/>
  <c r="G10" i="48"/>
  <c r="G9" i="48"/>
  <c r="G8" i="48"/>
  <c r="F90" i="48" s="1"/>
  <c r="G7" i="48"/>
  <c r="G6" i="48"/>
  <c r="C90" i="48" s="1"/>
  <c r="D140" i="47"/>
  <c r="D138" i="47"/>
  <c r="D137" i="47"/>
  <c r="D136" i="47"/>
  <c r="D132" i="47"/>
  <c r="D129" i="47"/>
  <c r="D128" i="47"/>
  <c r="D127" i="47"/>
  <c r="D130" i="47" s="1"/>
  <c r="C115" i="47"/>
  <c r="F104" i="47"/>
  <c r="C104" i="47"/>
  <c r="D103" i="47"/>
  <c r="C103" i="47"/>
  <c r="D102" i="47"/>
  <c r="D100" i="47"/>
  <c r="C100" i="47" s="1"/>
  <c r="F83" i="47"/>
  <c r="C83" i="47"/>
  <c r="F76" i="47"/>
  <c r="C76" i="47"/>
  <c r="F75" i="47"/>
  <c r="C75" i="47"/>
  <c r="C65" i="47"/>
  <c r="C32" i="47"/>
  <c r="G32" i="47" s="1"/>
  <c r="C31" i="47"/>
  <c r="G29" i="47"/>
  <c r="D135" i="47" s="1"/>
  <c r="C29" i="47"/>
  <c r="G28" i="47"/>
  <c r="D134" i="47" s="1"/>
  <c r="C28" i="47"/>
  <c r="G27" i="47"/>
  <c r="D133" i="47" s="1"/>
  <c r="C27" i="47"/>
  <c r="G18" i="47"/>
  <c r="C99" i="47" s="1"/>
  <c r="C18" i="47"/>
  <c r="G17" i="47"/>
  <c r="C15" i="47"/>
  <c r="G13" i="47"/>
  <c r="D13" i="47"/>
  <c r="G34" i="47" s="1"/>
  <c r="D139" i="47" s="1"/>
  <c r="C13" i="47"/>
  <c r="B13" i="47"/>
  <c r="G12" i="47"/>
  <c r="G11" i="47"/>
  <c r="G10" i="47"/>
  <c r="G9" i="47"/>
  <c r="G8" i="47"/>
  <c r="F90" i="47" s="1"/>
  <c r="G7" i="47"/>
  <c r="G6" i="47"/>
  <c r="C90" i="47" s="1"/>
  <c r="D140" i="46"/>
  <c r="D138" i="46"/>
  <c r="D137" i="46"/>
  <c r="D136" i="46"/>
  <c r="D129" i="46"/>
  <c r="D128" i="46"/>
  <c r="D127" i="46"/>
  <c r="D130" i="46" s="1"/>
  <c r="C115" i="46"/>
  <c r="F104" i="46"/>
  <c r="C104" i="46"/>
  <c r="D103" i="46"/>
  <c r="C103" i="46"/>
  <c r="D102" i="46"/>
  <c r="D100" i="46"/>
  <c r="C100" i="46" s="1"/>
  <c r="F83" i="46"/>
  <c r="C83" i="46"/>
  <c r="F76" i="46"/>
  <c r="C76" i="46"/>
  <c r="F75" i="46"/>
  <c r="C75" i="46"/>
  <c r="C65" i="46"/>
  <c r="C32" i="46"/>
  <c r="G32" i="46" s="1"/>
  <c r="C31" i="46"/>
  <c r="G29" i="46"/>
  <c r="D135" i="46" s="1"/>
  <c r="C29" i="46"/>
  <c r="G28" i="46"/>
  <c r="D134" i="46" s="1"/>
  <c r="C28" i="46"/>
  <c r="G27" i="46"/>
  <c r="D133" i="46" s="1"/>
  <c r="C27" i="46"/>
  <c r="G18" i="46"/>
  <c r="D132" i="46" s="1"/>
  <c r="C18" i="46"/>
  <c r="G17" i="46"/>
  <c r="C15" i="46"/>
  <c r="G13" i="46"/>
  <c r="D13" i="46"/>
  <c r="G34" i="46" s="1"/>
  <c r="D139" i="46" s="1"/>
  <c r="C13" i="46"/>
  <c r="B13" i="46"/>
  <c r="G12" i="46"/>
  <c r="G11" i="46"/>
  <c r="G10" i="46"/>
  <c r="G9" i="46"/>
  <c r="G8" i="46"/>
  <c r="F90" i="46" s="1"/>
  <c r="G7" i="46"/>
  <c r="G6" i="46"/>
  <c r="C90" i="46" s="1"/>
  <c r="D140" i="45"/>
  <c r="D138" i="45"/>
  <c r="D137" i="45"/>
  <c r="D136" i="45"/>
  <c r="D129" i="45"/>
  <c r="D128" i="45"/>
  <c r="D127" i="45"/>
  <c r="D130" i="45" s="1"/>
  <c r="C115" i="45"/>
  <c r="F104" i="45"/>
  <c r="C104" i="45"/>
  <c r="D103" i="45"/>
  <c r="C103" i="45"/>
  <c r="D102" i="45"/>
  <c r="D100" i="45"/>
  <c r="C100" i="45" s="1"/>
  <c r="F83" i="45"/>
  <c r="C83" i="45"/>
  <c r="F76" i="45"/>
  <c r="C76" i="45"/>
  <c r="F75" i="45"/>
  <c r="C75" i="45"/>
  <c r="C65" i="45"/>
  <c r="G34" i="45"/>
  <c r="D139" i="45" s="1"/>
  <c r="C32" i="45"/>
  <c r="G32" i="45" s="1"/>
  <c r="C31" i="45"/>
  <c r="G29" i="45"/>
  <c r="D135" i="45" s="1"/>
  <c r="C29" i="45"/>
  <c r="G28" i="45"/>
  <c r="D134" i="45" s="1"/>
  <c r="C28" i="45"/>
  <c r="G27" i="45"/>
  <c r="D133" i="45" s="1"/>
  <c r="C27" i="45"/>
  <c r="G18" i="45"/>
  <c r="D132" i="45" s="1"/>
  <c r="D141" i="45" s="1"/>
  <c r="C18" i="45"/>
  <c r="G17" i="45"/>
  <c r="C15" i="45"/>
  <c r="G13" i="45"/>
  <c r="D13" i="45"/>
  <c r="C13" i="45"/>
  <c r="B13" i="45"/>
  <c r="G12" i="45"/>
  <c r="G11" i="45"/>
  <c r="G10" i="45"/>
  <c r="G9" i="45"/>
  <c r="G8" i="45"/>
  <c r="F90" i="45" s="1"/>
  <c r="G7" i="45"/>
  <c r="G6" i="45"/>
  <c r="C90" i="45" s="1"/>
  <c r="D140" i="44"/>
  <c r="D138" i="44"/>
  <c r="D137" i="44"/>
  <c r="D136" i="44"/>
  <c r="D129" i="44"/>
  <c r="D128" i="44"/>
  <c r="D127" i="44"/>
  <c r="D130" i="44" s="1"/>
  <c r="C115" i="44"/>
  <c r="F104" i="44"/>
  <c r="C104" i="44"/>
  <c r="D103" i="44"/>
  <c r="C103" i="44"/>
  <c r="D100" i="44"/>
  <c r="C100" i="44" s="1"/>
  <c r="C90" i="44"/>
  <c r="F83" i="44"/>
  <c r="C83" i="44"/>
  <c r="F76" i="44"/>
  <c r="C76" i="44"/>
  <c r="F75" i="44"/>
  <c r="C75" i="44"/>
  <c r="C65" i="44"/>
  <c r="G34" i="44"/>
  <c r="D139" i="44" s="1"/>
  <c r="G32" i="44"/>
  <c r="C32" i="44"/>
  <c r="C31" i="44"/>
  <c r="C29" i="44"/>
  <c r="G29" i="44" s="1"/>
  <c r="D135" i="44" s="1"/>
  <c r="C28" i="44"/>
  <c r="G28" i="44" s="1"/>
  <c r="C27" i="44"/>
  <c r="G27" i="44" s="1"/>
  <c r="C18" i="44"/>
  <c r="G18" i="44" s="1"/>
  <c r="D132" i="44" s="1"/>
  <c r="G17" i="44"/>
  <c r="C99" i="44" s="1"/>
  <c r="C15" i="44"/>
  <c r="D13" i="44"/>
  <c r="C13" i="44"/>
  <c r="B13" i="44"/>
  <c r="G13" i="44" s="1"/>
  <c r="G12" i="44"/>
  <c r="G11" i="44"/>
  <c r="G10" i="44"/>
  <c r="G9" i="44"/>
  <c r="G8" i="44"/>
  <c r="F90" i="44" s="1"/>
  <c r="G7" i="44"/>
  <c r="G6" i="44"/>
  <c r="D140" i="43"/>
  <c r="D138" i="43"/>
  <c r="D137" i="43"/>
  <c r="D136" i="43"/>
  <c r="D129" i="43"/>
  <c r="D128" i="43"/>
  <c r="D127" i="43"/>
  <c r="D130" i="43" s="1"/>
  <c r="C115" i="43"/>
  <c r="F104" i="43"/>
  <c r="C104" i="43"/>
  <c r="D103" i="43"/>
  <c r="C103" i="43"/>
  <c r="D102" i="43"/>
  <c r="D100" i="43"/>
  <c r="C100" i="43" s="1"/>
  <c r="F83" i="43"/>
  <c r="C83" i="43"/>
  <c r="F76" i="43"/>
  <c r="C76" i="43"/>
  <c r="F75" i="43"/>
  <c r="C75" i="43"/>
  <c r="C65" i="43"/>
  <c r="G34" i="43"/>
  <c r="D139" i="43" s="1"/>
  <c r="C32" i="43"/>
  <c r="G32" i="43" s="1"/>
  <c r="C31" i="43"/>
  <c r="G29" i="43"/>
  <c r="D135" i="43" s="1"/>
  <c r="C29" i="43"/>
  <c r="G28" i="43"/>
  <c r="D134" i="43" s="1"/>
  <c r="C28" i="43"/>
  <c r="G27" i="43"/>
  <c r="D133" i="43" s="1"/>
  <c r="C27" i="43"/>
  <c r="G18" i="43"/>
  <c r="D132" i="43" s="1"/>
  <c r="D141" i="43" s="1"/>
  <c r="C18" i="43"/>
  <c r="G17" i="43"/>
  <c r="C15" i="43"/>
  <c r="G13" i="43"/>
  <c r="D13" i="43"/>
  <c r="C13" i="43"/>
  <c r="B13" i="43"/>
  <c r="G12" i="43"/>
  <c r="G11" i="43"/>
  <c r="G10" i="43"/>
  <c r="G9" i="43"/>
  <c r="G8" i="43"/>
  <c r="F90" i="43" s="1"/>
  <c r="G7" i="43"/>
  <c r="G6" i="43"/>
  <c r="C90" i="43" s="1"/>
  <c r="D140" i="42"/>
  <c r="D138" i="42"/>
  <c r="D137" i="42"/>
  <c r="D136" i="42"/>
  <c r="D132" i="42"/>
  <c r="D129" i="42"/>
  <c r="D128" i="42"/>
  <c r="D127" i="42"/>
  <c r="D130" i="42" s="1"/>
  <c r="C115" i="42"/>
  <c r="F104" i="42"/>
  <c r="C104" i="42"/>
  <c r="D103" i="42"/>
  <c r="C103" i="42"/>
  <c r="D102" i="42"/>
  <c r="D100" i="42"/>
  <c r="C100" i="42" s="1"/>
  <c r="F83" i="42"/>
  <c r="C83" i="42"/>
  <c r="F76" i="42"/>
  <c r="C76" i="42"/>
  <c r="F75" i="42"/>
  <c r="C75" i="42"/>
  <c r="C65" i="42"/>
  <c r="G34" i="42"/>
  <c r="D139" i="42" s="1"/>
  <c r="C32" i="42"/>
  <c r="G32" i="42" s="1"/>
  <c r="C31" i="42"/>
  <c r="G29" i="42"/>
  <c r="D135" i="42" s="1"/>
  <c r="C29" i="42"/>
  <c r="G28" i="42"/>
  <c r="D134" i="42" s="1"/>
  <c r="C28" i="42"/>
  <c r="G27" i="42"/>
  <c r="D133" i="42" s="1"/>
  <c r="C27" i="42"/>
  <c r="G18" i="42"/>
  <c r="C99" i="42" s="1"/>
  <c r="C18" i="42"/>
  <c r="G17" i="42"/>
  <c r="C15" i="42"/>
  <c r="G13" i="42"/>
  <c r="D13" i="42"/>
  <c r="C13" i="42"/>
  <c r="B13" i="42"/>
  <c r="G12" i="42"/>
  <c r="G11" i="42"/>
  <c r="G10" i="42"/>
  <c r="G9" i="42"/>
  <c r="G8" i="42"/>
  <c r="F90" i="42" s="1"/>
  <c r="G7" i="42"/>
  <c r="G6" i="42"/>
  <c r="C90" i="42" s="1"/>
  <c r="D140" i="41"/>
  <c r="D138" i="41"/>
  <c r="D137" i="41"/>
  <c r="D136" i="41"/>
  <c r="D129" i="41"/>
  <c r="D128" i="41"/>
  <c r="D127" i="41"/>
  <c r="D130" i="41" s="1"/>
  <c r="C115" i="41"/>
  <c r="F104" i="41"/>
  <c r="C104" i="41"/>
  <c r="D103" i="41"/>
  <c r="C103" i="41"/>
  <c r="D100" i="41"/>
  <c r="C100" i="41" s="1"/>
  <c r="F83" i="41"/>
  <c r="C83" i="41"/>
  <c r="F76" i="41"/>
  <c r="C76" i="41"/>
  <c r="F75" i="41"/>
  <c r="C75" i="41"/>
  <c r="C65" i="41"/>
  <c r="C32" i="41"/>
  <c r="G32" i="41" s="1"/>
  <c r="C31" i="41"/>
  <c r="C29" i="41"/>
  <c r="G29" i="41" s="1"/>
  <c r="D135" i="41" s="1"/>
  <c r="G28" i="41"/>
  <c r="D134" i="41" s="1"/>
  <c r="C28" i="41"/>
  <c r="C27" i="41"/>
  <c r="G27" i="41" s="1"/>
  <c r="G18" i="41"/>
  <c r="C18" i="41"/>
  <c r="C15" i="41"/>
  <c r="G13" i="41"/>
  <c r="D13" i="41"/>
  <c r="G34" i="41" s="1"/>
  <c r="D139" i="41" s="1"/>
  <c r="C13" i="41"/>
  <c r="B13" i="41"/>
  <c r="G12" i="41"/>
  <c r="G11" i="41"/>
  <c r="G10" i="41"/>
  <c r="G9" i="41"/>
  <c r="G8" i="41"/>
  <c r="F90" i="41" s="1"/>
  <c r="G7" i="41"/>
  <c r="G6" i="41"/>
  <c r="C90" i="41" s="1"/>
  <c r="D140" i="40"/>
  <c r="D138" i="40"/>
  <c r="D137" i="40"/>
  <c r="D136" i="40"/>
  <c r="D132" i="40"/>
  <c r="D129" i="40"/>
  <c r="D128" i="40"/>
  <c r="D127" i="40"/>
  <c r="D130" i="40" s="1"/>
  <c r="C115" i="40"/>
  <c r="F104" i="40"/>
  <c r="C104" i="40"/>
  <c r="D103" i="40"/>
  <c r="C103" i="40"/>
  <c r="D100" i="40"/>
  <c r="C100" i="40" s="1"/>
  <c r="F83" i="40"/>
  <c r="C83" i="40"/>
  <c r="F76" i="40"/>
  <c r="C76" i="40"/>
  <c r="F75" i="40"/>
  <c r="C75" i="40"/>
  <c r="C65" i="40"/>
  <c r="C32" i="40"/>
  <c r="G32" i="40" s="1"/>
  <c r="G31" i="40"/>
  <c r="C31" i="40"/>
  <c r="C29" i="40"/>
  <c r="G29" i="40" s="1"/>
  <c r="G28" i="40"/>
  <c r="D134" i="40" s="1"/>
  <c r="C28" i="40"/>
  <c r="C27" i="40"/>
  <c r="G27" i="40" s="1"/>
  <c r="G18" i="40"/>
  <c r="C18" i="40"/>
  <c r="G17" i="40"/>
  <c r="C15" i="40"/>
  <c r="D13" i="40"/>
  <c r="G34" i="40" s="1"/>
  <c r="C13" i="40"/>
  <c r="B13" i="40"/>
  <c r="G13" i="40" s="1"/>
  <c r="G12" i="40"/>
  <c r="G11" i="40"/>
  <c r="G10" i="40"/>
  <c r="G9" i="40"/>
  <c r="G8" i="40"/>
  <c r="F90" i="40" s="1"/>
  <c r="G7" i="40"/>
  <c r="G6" i="40"/>
  <c r="C90" i="40" s="1"/>
  <c r="D140" i="39"/>
  <c r="D138" i="39"/>
  <c r="D137" i="39"/>
  <c r="D136" i="39"/>
  <c r="D129" i="39"/>
  <c r="D128" i="39"/>
  <c r="D127" i="39"/>
  <c r="D130" i="39" s="1"/>
  <c r="C115" i="39"/>
  <c r="F104" i="39"/>
  <c r="C104" i="39"/>
  <c r="D103" i="39"/>
  <c r="C103" i="39"/>
  <c r="D102" i="39"/>
  <c r="D100" i="39"/>
  <c r="C100" i="39" s="1"/>
  <c r="F83" i="39"/>
  <c r="C83" i="39"/>
  <c r="F76" i="39"/>
  <c r="C76" i="39"/>
  <c r="F75" i="39"/>
  <c r="C75" i="39"/>
  <c r="C65" i="39"/>
  <c r="G34" i="39"/>
  <c r="D139" i="39" s="1"/>
  <c r="C32" i="39"/>
  <c r="G32" i="39" s="1"/>
  <c r="C31" i="39"/>
  <c r="G29" i="39"/>
  <c r="D135" i="39" s="1"/>
  <c r="C29" i="39"/>
  <c r="G28" i="39"/>
  <c r="D134" i="39" s="1"/>
  <c r="C28" i="39"/>
  <c r="G27" i="39"/>
  <c r="D133" i="39" s="1"/>
  <c r="C27" i="39"/>
  <c r="G18" i="39"/>
  <c r="D132" i="39" s="1"/>
  <c r="D141" i="39" s="1"/>
  <c r="C18" i="39"/>
  <c r="G17" i="39"/>
  <c r="C15" i="39"/>
  <c r="G13" i="39"/>
  <c r="D13" i="39"/>
  <c r="C13" i="39"/>
  <c r="B13" i="39"/>
  <c r="G12" i="39"/>
  <c r="G11" i="39"/>
  <c r="G10" i="39"/>
  <c r="G9" i="39"/>
  <c r="G8" i="39"/>
  <c r="F90" i="39" s="1"/>
  <c r="G7" i="39"/>
  <c r="G6" i="39"/>
  <c r="C90" i="39" s="1"/>
  <c r="D140" i="38"/>
  <c r="D138" i="38"/>
  <c r="D137" i="38"/>
  <c r="D136" i="38"/>
  <c r="D135" i="38"/>
  <c r="D130" i="38"/>
  <c r="D129" i="38"/>
  <c r="D128" i="38"/>
  <c r="D127" i="38"/>
  <c r="C115" i="38"/>
  <c r="C104" i="38"/>
  <c r="F104" i="38" s="1"/>
  <c r="D103" i="38"/>
  <c r="C103" i="38"/>
  <c r="C102" i="38"/>
  <c r="D100" i="38"/>
  <c r="C100" i="38" s="1"/>
  <c r="F83" i="38"/>
  <c r="C83" i="38"/>
  <c r="F76" i="38"/>
  <c r="C76" i="38"/>
  <c r="F75" i="38"/>
  <c r="C75" i="38"/>
  <c r="C65" i="38"/>
  <c r="C32" i="38"/>
  <c r="G32" i="38" s="1"/>
  <c r="C31" i="38"/>
  <c r="G29" i="38"/>
  <c r="C29" i="38"/>
  <c r="C28" i="38"/>
  <c r="G28" i="38" s="1"/>
  <c r="G27" i="38"/>
  <c r="D133" i="38" s="1"/>
  <c r="C27" i="38"/>
  <c r="C18" i="38"/>
  <c r="G18" i="38" s="1"/>
  <c r="C15" i="38"/>
  <c r="D13" i="38"/>
  <c r="G34" i="38" s="1"/>
  <c r="D139" i="38" s="1"/>
  <c r="C13" i="38"/>
  <c r="B13" i="38"/>
  <c r="G13" i="38" s="1"/>
  <c r="G12" i="38"/>
  <c r="G11" i="38"/>
  <c r="G10" i="38"/>
  <c r="G9" i="38"/>
  <c r="G8" i="38"/>
  <c r="F90" i="38" s="1"/>
  <c r="G7" i="38"/>
  <c r="G6" i="38"/>
  <c r="C90" i="38" s="1"/>
  <c r="D140" i="37"/>
  <c r="D138" i="37"/>
  <c r="D136" i="37"/>
  <c r="D135" i="37"/>
  <c r="D130" i="37"/>
  <c r="D129" i="37"/>
  <c r="D128" i="37"/>
  <c r="D127" i="37"/>
  <c r="C115" i="37"/>
  <c r="C104" i="37"/>
  <c r="F104" i="37" s="1"/>
  <c r="D103" i="37"/>
  <c r="C103" i="37"/>
  <c r="C102" i="37"/>
  <c r="D100" i="37"/>
  <c r="C100" i="37" s="1"/>
  <c r="F83" i="37"/>
  <c r="C83" i="37"/>
  <c r="F76" i="37"/>
  <c r="C76" i="37"/>
  <c r="F75" i="37"/>
  <c r="C75" i="37"/>
  <c r="C65" i="37"/>
  <c r="G32" i="37"/>
  <c r="C32" i="37"/>
  <c r="G31" i="37"/>
  <c r="D137" i="37" s="1"/>
  <c r="C31" i="37"/>
  <c r="G29" i="37"/>
  <c r="C29" i="37"/>
  <c r="G28" i="37"/>
  <c r="D134" i="37" s="1"/>
  <c r="C28" i="37"/>
  <c r="G27" i="37"/>
  <c r="D133" i="37" s="1"/>
  <c r="C27" i="37"/>
  <c r="G18" i="37"/>
  <c r="C18" i="37"/>
  <c r="C15" i="37"/>
  <c r="G13" i="37"/>
  <c r="D13" i="37"/>
  <c r="G34" i="37" s="1"/>
  <c r="D139" i="37" s="1"/>
  <c r="C13" i="37"/>
  <c r="B13" i="37"/>
  <c r="G12" i="37"/>
  <c r="G11" i="37"/>
  <c r="G10" i="37"/>
  <c r="G9" i="37"/>
  <c r="G8" i="37"/>
  <c r="F90" i="37" s="1"/>
  <c r="G7" i="37"/>
  <c r="G6" i="37"/>
  <c r="C90" i="37" s="1"/>
  <c r="D140" i="36"/>
  <c r="D138" i="36"/>
  <c r="D136" i="36"/>
  <c r="D129" i="36"/>
  <c r="D130" i="36" s="1"/>
  <c r="D128" i="36"/>
  <c r="D127" i="36"/>
  <c r="C115" i="36"/>
  <c r="C104" i="36"/>
  <c r="F104" i="36" s="1"/>
  <c r="D103" i="36"/>
  <c r="C103" i="36"/>
  <c r="D100" i="36"/>
  <c r="C100" i="36"/>
  <c r="F83" i="36"/>
  <c r="C83" i="36"/>
  <c r="F76" i="36"/>
  <c r="C76" i="36"/>
  <c r="F75" i="36"/>
  <c r="C75" i="36"/>
  <c r="C65" i="36"/>
  <c r="C32" i="36"/>
  <c r="G32" i="36" s="1"/>
  <c r="C31" i="36"/>
  <c r="G31" i="36" s="1"/>
  <c r="D137" i="36" s="1"/>
  <c r="C29" i="36"/>
  <c r="G29" i="36" s="1"/>
  <c r="D135" i="36" s="1"/>
  <c r="C28" i="36"/>
  <c r="G28" i="36" s="1"/>
  <c r="C27" i="36"/>
  <c r="G27" i="36" s="1"/>
  <c r="C18" i="36"/>
  <c r="G18" i="36" s="1"/>
  <c r="C15" i="36"/>
  <c r="D13" i="36"/>
  <c r="G17" i="36" s="1"/>
  <c r="C13" i="36"/>
  <c r="B13" i="36"/>
  <c r="G12" i="36"/>
  <c r="G11" i="36"/>
  <c r="G10" i="36"/>
  <c r="G9" i="36"/>
  <c r="G8" i="36"/>
  <c r="G7" i="36"/>
  <c r="F90" i="36" s="1"/>
  <c r="G6" i="36"/>
  <c r="C90" i="36" s="1"/>
  <c r="D140" i="35"/>
  <c r="D138" i="35"/>
  <c r="D136" i="35"/>
  <c r="D129" i="35"/>
  <c r="D128" i="35"/>
  <c r="D127" i="35"/>
  <c r="D130" i="35" s="1"/>
  <c r="C115" i="35"/>
  <c r="F104" i="35"/>
  <c r="C104" i="35"/>
  <c r="D103" i="35"/>
  <c r="C103" i="35"/>
  <c r="D100" i="35"/>
  <c r="C100" i="35" s="1"/>
  <c r="F83" i="35"/>
  <c r="C83" i="35"/>
  <c r="F76" i="35"/>
  <c r="C76" i="35"/>
  <c r="F75" i="35"/>
  <c r="C75" i="35"/>
  <c r="C65" i="35"/>
  <c r="C32" i="35"/>
  <c r="G32" i="35" s="1"/>
  <c r="C31" i="35"/>
  <c r="G31" i="35" s="1"/>
  <c r="D137" i="35" s="1"/>
  <c r="C29" i="35"/>
  <c r="G29" i="35" s="1"/>
  <c r="D135" i="35" s="1"/>
  <c r="C28" i="35"/>
  <c r="G28" i="35" s="1"/>
  <c r="C27" i="35"/>
  <c r="G27" i="35" s="1"/>
  <c r="C18" i="35"/>
  <c r="G18" i="35" s="1"/>
  <c r="G17" i="35"/>
  <c r="C15" i="35"/>
  <c r="D13" i="35"/>
  <c r="G34" i="35" s="1"/>
  <c r="D139" i="35" s="1"/>
  <c r="C13" i="35"/>
  <c r="B13" i="35"/>
  <c r="G13" i="35" s="1"/>
  <c r="G12" i="35"/>
  <c r="G11" i="35"/>
  <c r="G10" i="35"/>
  <c r="G9" i="35"/>
  <c r="G8" i="35"/>
  <c r="F90" i="35" s="1"/>
  <c r="G7" i="35"/>
  <c r="G6" i="35"/>
  <c r="C90" i="35" s="1"/>
  <c r="D140" i="34"/>
  <c r="D138" i="34"/>
  <c r="D136" i="34"/>
  <c r="D129" i="34"/>
  <c r="D128" i="34"/>
  <c r="D127" i="34"/>
  <c r="D130" i="34" s="1"/>
  <c r="C115" i="34"/>
  <c r="C104" i="34"/>
  <c r="F104" i="34" s="1"/>
  <c r="D103" i="34"/>
  <c r="C103" i="34"/>
  <c r="D100" i="34"/>
  <c r="C100" i="34" s="1"/>
  <c r="F83" i="34"/>
  <c r="C83" i="34"/>
  <c r="F76" i="34"/>
  <c r="C76" i="34"/>
  <c r="F75" i="34"/>
  <c r="C75" i="34"/>
  <c r="C65" i="34"/>
  <c r="C32" i="34"/>
  <c r="G32" i="34" s="1"/>
  <c r="C31" i="34"/>
  <c r="G31" i="34" s="1"/>
  <c r="D137" i="34" s="1"/>
  <c r="C29" i="34"/>
  <c r="G29" i="34" s="1"/>
  <c r="D135" i="34" s="1"/>
  <c r="C28" i="34"/>
  <c r="G28" i="34" s="1"/>
  <c r="C27" i="34"/>
  <c r="G27" i="34" s="1"/>
  <c r="C18" i="34"/>
  <c r="G18" i="34" s="1"/>
  <c r="C15" i="34"/>
  <c r="D13" i="34"/>
  <c r="G34" i="34" s="1"/>
  <c r="D139" i="34" s="1"/>
  <c r="C13" i="34"/>
  <c r="B13" i="34"/>
  <c r="G12" i="34"/>
  <c r="G11" i="34"/>
  <c r="G10" i="34"/>
  <c r="G9" i="34"/>
  <c r="G8" i="34"/>
  <c r="F90" i="34" s="1"/>
  <c r="G7" i="34"/>
  <c r="G6" i="34"/>
  <c r="C90" i="34" s="1"/>
  <c r="D140" i="33"/>
  <c r="D138" i="33"/>
  <c r="D136" i="33"/>
  <c r="D130" i="33"/>
  <c r="D129" i="33"/>
  <c r="D128" i="33"/>
  <c r="D127" i="33"/>
  <c r="C115" i="33"/>
  <c r="C104" i="33"/>
  <c r="F104" i="33" s="1"/>
  <c r="D103" i="33"/>
  <c r="C103" i="33"/>
  <c r="D100" i="33"/>
  <c r="C100" i="33" s="1"/>
  <c r="F83" i="33"/>
  <c r="C83" i="33"/>
  <c r="F76" i="33"/>
  <c r="C76" i="33"/>
  <c r="F75" i="33"/>
  <c r="C75" i="33"/>
  <c r="C65" i="33"/>
  <c r="C32" i="33"/>
  <c r="G32" i="33" s="1"/>
  <c r="G31" i="33"/>
  <c r="D137" i="33" s="1"/>
  <c r="C31" i="33"/>
  <c r="C29" i="33"/>
  <c r="G29" i="33" s="1"/>
  <c r="D135" i="33" s="1"/>
  <c r="G28" i="33"/>
  <c r="D134" i="33" s="1"/>
  <c r="C28" i="33"/>
  <c r="C27" i="33"/>
  <c r="G27" i="33" s="1"/>
  <c r="G18" i="33"/>
  <c r="C18" i="33"/>
  <c r="C15" i="33"/>
  <c r="G13" i="33"/>
  <c r="D13" i="33"/>
  <c r="G34" i="33" s="1"/>
  <c r="D139" i="33" s="1"/>
  <c r="C13" i="33"/>
  <c r="B13" i="33"/>
  <c r="G12" i="33"/>
  <c r="G11" i="33"/>
  <c r="G10" i="33"/>
  <c r="G9" i="33"/>
  <c r="G8" i="33"/>
  <c r="F90" i="33" s="1"/>
  <c r="G7" i="33"/>
  <c r="G6" i="33"/>
  <c r="C90" i="33" s="1"/>
  <c r="D140" i="32"/>
  <c r="D138" i="32"/>
  <c r="D136" i="32"/>
  <c r="D129" i="32"/>
  <c r="D128" i="32"/>
  <c r="D127" i="32"/>
  <c r="D130" i="32" s="1"/>
  <c r="C115" i="32"/>
  <c r="F104" i="32"/>
  <c r="C104" i="32"/>
  <c r="D103" i="32"/>
  <c r="C103" i="32"/>
  <c r="D100" i="32"/>
  <c r="C100" i="32" s="1"/>
  <c r="F83" i="32"/>
  <c r="C83" i="32"/>
  <c r="F76" i="32"/>
  <c r="C76" i="32"/>
  <c r="F75" i="32"/>
  <c r="C75" i="32"/>
  <c r="C65" i="32"/>
  <c r="C32" i="32"/>
  <c r="G32" i="32" s="1"/>
  <c r="G31" i="32"/>
  <c r="D137" i="32" s="1"/>
  <c r="C31" i="32"/>
  <c r="C29" i="32"/>
  <c r="G29" i="32" s="1"/>
  <c r="D135" i="32" s="1"/>
  <c r="G28" i="32"/>
  <c r="D134" i="32" s="1"/>
  <c r="C28" i="32"/>
  <c r="C27" i="32"/>
  <c r="G27" i="32" s="1"/>
  <c r="G18" i="32"/>
  <c r="C18" i="32"/>
  <c r="C15" i="32"/>
  <c r="D13" i="32"/>
  <c r="G34" i="32" s="1"/>
  <c r="D139" i="32" s="1"/>
  <c r="C13" i="32"/>
  <c r="B13" i="32"/>
  <c r="G13" i="32" s="1"/>
  <c r="G12" i="32"/>
  <c r="G11" i="32"/>
  <c r="G10" i="32"/>
  <c r="G9" i="32"/>
  <c r="G8" i="32"/>
  <c r="F90" i="32" s="1"/>
  <c r="G7" i="32"/>
  <c r="G6" i="32"/>
  <c r="C90" i="32" s="1"/>
  <c r="D140" i="31"/>
  <c r="D138" i="31"/>
  <c r="D136" i="31"/>
  <c r="D129" i="31"/>
  <c r="D128" i="31"/>
  <c r="D127" i="31"/>
  <c r="D130" i="31" s="1"/>
  <c r="C115" i="31"/>
  <c r="F104" i="31"/>
  <c r="C104" i="31"/>
  <c r="D103" i="31"/>
  <c r="C103" i="31"/>
  <c r="D100" i="31"/>
  <c r="C100" i="31" s="1"/>
  <c r="F83" i="31"/>
  <c r="C83" i="31"/>
  <c r="F76" i="31"/>
  <c r="C76" i="31"/>
  <c r="F75" i="31"/>
  <c r="C75" i="31"/>
  <c r="C65" i="31"/>
  <c r="C32" i="31"/>
  <c r="G32" i="31" s="1"/>
  <c r="C31" i="31"/>
  <c r="G31" i="31" s="1"/>
  <c r="D137" i="31" s="1"/>
  <c r="C29" i="31"/>
  <c r="G29" i="31" s="1"/>
  <c r="D135" i="31" s="1"/>
  <c r="C28" i="31"/>
  <c r="G28" i="31" s="1"/>
  <c r="C27" i="31"/>
  <c r="G27" i="31" s="1"/>
  <c r="C18" i="31"/>
  <c r="G18" i="31" s="1"/>
  <c r="C15" i="31"/>
  <c r="D13" i="31"/>
  <c r="G34" i="31" s="1"/>
  <c r="D139" i="31" s="1"/>
  <c r="C13" i="31"/>
  <c r="B13" i="31"/>
  <c r="G13" i="31" s="1"/>
  <c r="G12" i="31"/>
  <c r="G11" i="31"/>
  <c r="G10" i="31"/>
  <c r="G9" i="31"/>
  <c r="G8" i="31"/>
  <c r="F90" i="31" s="1"/>
  <c r="G7" i="31"/>
  <c r="G6" i="31"/>
  <c r="C90" i="31" s="1"/>
  <c r="D140" i="30"/>
  <c r="D138" i="30"/>
  <c r="D136" i="30"/>
  <c r="D129" i="30"/>
  <c r="D128" i="30"/>
  <c r="D127" i="30"/>
  <c r="D130" i="30" s="1"/>
  <c r="C115" i="30"/>
  <c r="F104" i="30"/>
  <c r="C104" i="30"/>
  <c r="D103" i="30"/>
  <c r="C103" i="30"/>
  <c r="D100" i="30"/>
  <c r="C100" i="30" s="1"/>
  <c r="F83" i="30"/>
  <c r="C83" i="30"/>
  <c r="F76" i="30"/>
  <c r="C76" i="30"/>
  <c r="F75" i="30"/>
  <c r="C75" i="30"/>
  <c r="C65" i="30"/>
  <c r="C32" i="30"/>
  <c r="G32" i="30" s="1"/>
  <c r="G31" i="30"/>
  <c r="D137" i="30" s="1"/>
  <c r="C31" i="30"/>
  <c r="C29" i="30"/>
  <c r="G29" i="30" s="1"/>
  <c r="D135" i="30" s="1"/>
  <c r="G28" i="30"/>
  <c r="D134" i="30" s="1"/>
  <c r="C28" i="30"/>
  <c r="C27" i="30"/>
  <c r="G27" i="30" s="1"/>
  <c r="G18" i="30"/>
  <c r="C18" i="30"/>
  <c r="C15" i="30"/>
  <c r="D13" i="30"/>
  <c r="G34" i="30" s="1"/>
  <c r="D139" i="30" s="1"/>
  <c r="C13" i="30"/>
  <c r="B13" i="30"/>
  <c r="G13" i="30" s="1"/>
  <c r="G12" i="30"/>
  <c r="G11" i="30"/>
  <c r="G10" i="30"/>
  <c r="G9" i="30"/>
  <c r="G8" i="30"/>
  <c r="F90" i="30" s="1"/>
  <c r="G7" i="30"/>
  <c r="G6" i="30"/>
  <c r="C90" i="30" s="1"/>
  <c r="D140" i="29"/>
  <c r="D138" i="29"/>
  <c r="D136" i="29"/>
  <c r="D129" i="29"/>
  <c r="D128" i="29"/>
  <c r="D127" i="29"/>
  <c r="D130" i="29" s="1"/>
  <c r="C115" i="29"/>
  <c r="F104" i="29"/>
  <c r="C104" i="29"/>
  <c r="D103" i="29"/>
  <c r="C103" i="29"/>
  <c r="D100" i="29"/>
  <c r="C100" i="29" s="1"/>
  <c r="F83" i="29"/>
  <c r="C83" i="29"/>
  <c r="F76" i="29"/>
  <c r="C76" i="29"/>
  <c r="F75" i="29"/>
  <c r="C75" i="29"/>
  <c r="C65" i="29"/>
  <c r="C32" i="29"/>
  <c r="G32" i="29" s="1"/>
  <c r="C31" i="29"/>
  <c r="G31" i="29" s="1"/>
  <c r="D137" i="29" s="1"/>
  <c r="C29" i="29"/>
  <c r="G29" i="29" s="1"/>
  <c r="D135" i="29" s="1"/>
  <c r="C28" i="29"/>
  <c r="G28" i="29" s="1"/>
  <c r="C27" i="29"/>
  <c r="G27" i="29" s="1"/>
  <c r="C18" i="29"/>
  <c r="G18" i="29" s="1"/>
  <c r="C15" i="29"/>
  <c r="D13" i="29"/>
  <c r="G34" i="29" s="1"/>
  <c r="D139" i="29" s="1"/>
  <c r="C13" i="29"/>
  <c r="B13" i="29"/>
  <c r="G13" i="29" s="1"/>
  <c r="G12" i="29"/>
  <c r="G11" i="29"/>
  <c r="G10" i="29"/>
  <c r="G9" i="29"/>
  <c r="G8" i="29"/>
  <c r="F90" i="29" s="1"/>
  <c r="G7" i="29"/>
  <c r="G6" i="29"/>
  <c r="C90" i="29" s="1"/>
  <c r="D140" i="28"/>
  <c r="D138" i="28"/>
  <c r="D137" i="28"/>
  <c r="D136" i="28"/>
  <c r="D129" i="28"/>
  <c r="D128" i="28"/>
  <c r="D127" i="28"/>
  <c r="D130" i="28" s="1"/>
  <c r="C115" i="28"/>
  <c r="F104" i="28"/>
  <c r="C104" i="28"/>
  <c r="D103" i="28"/>
  <c r="C103" i="28"/>
  <c r="D102" i="28"/>
  <c r="D100" i="28"/>
  <c r="C100" i="28" s="1"/>
  <c r="F83" i="28"/>
  <c r="C83" i="28"/>
  <c r="F76" i="28"/>
  <c r="C76" i="28"/>
  <c r="F75" i="28"/>
  <c r="C75" i="28"/>
  <c r="C65" i="28"/>
  <c r="C32" i="28"/>
  <c r="G32" i="28" s="1"/>
  <c r="C31" i="28"/>
  <c r="G29" i="28"/>
  <c r="D135" i="28" s="1"/>
  <c r="C29" i="28"/>
  <c r="G28" i="28"/>
  <c r="D134" i="28" s="1"/>
  <c r="C28" i="28"/>
  <c r="G27" i="28"/>
  <c r="D133" i="28" s="1"/>
  <c r="C27" i="28"/>
  <c r="G18" i="28"/>
  <c r="D132" i="28" s="1"/>
  <c r="C18" i="28"/>
  <c r="G17" i="28"/>
  <c r="C15" i="28"/>
  <c r="G13" i="28"/>
  <c r="D13" i="28"/>
  <c r="G34" i="28" s="1"/>
  <c r="D139" i="28" s="1"/>
  <c r="C13" i="28"/>
  <c r="B13" i="28"/>
  <c r="G12" i="28"/>
  <c r="G11" i="28"/>
  <c r="G10" i="28"/>
  <c r="G9" i="28"/>
  <c r="G8" i="28"/>
  <c r="F90" i="28" s="1"/>
  <c r="G7" i="28"/>
  <c r="G6" i="28"/>
  <c r="C90" i="28" s="1"/>
  <c r="D140" i="27"/>
  <c r="D138" i="27"/>
  <c r="D136" i="27"/>
  <c r="D129" i="27"/>
  <c r="D128" i="27"/>
  <c r="D127" i="27"/>
  <c r="D130" i="27" s="1"/>
  <c r="C115" i="27"/>
  <c r="F104" i="27"/>
  <c r="C104" i="27"/>
  <c r="D103" i="27"/>
  <c r="C103" i="27"/>
  <c r="D100" i="27"/>
  <c r="C100" i="27" s="1"/>
  <c r="F83" i="27"/>
  <c r="C83" i="27"/>
  <c r="F76" i="27"/>
  <c r="C76" i="27"/>
  <c r="F75" i="27"/>
  <c r="C75" i="27"/>
  <c r="C65" i="27"/>
  <c r="C32" i="27"/>
  <c r="G32" i="27" s="1"/>
  <c r="C31" i="27"/>
  <c r="G31" i="27" s="1"/>
  <c r="D137" i="27" s="1"/>
  <c r="C29" i="27"/>
  <c r="G29" i="27" s="1"/>
  <c r="D135" i="27" s="1"/>
  <c r="C28" i="27"/>
  <c r="G28" i="27" s="1"/>
  <c r="C27" i="27"/>
  <c r="G27" i="27" s="1"/>
  <c r="C18" i="27"/>
  <c r="G18" i="27" s="1"/>
  <c r="C15" i="27"/>
  <c r="D13" i="27"/>
  <c r="G34" i="27" s="1"/>
  <c r="D139" i="27" s="1"/>
  <c r="C13" i="27"/>
  <c r="B13" i="27"/>
  <c r="G13" i="27" s="1"/>
  <c r="G12" i="27"/>
  <c r="G11" i="27"/>
  <c r="G10" i="27"/>
  <c r="G9" i="27"/>
  <c r="G8" i="27"/>
  <c r="F90" i="27" s="1"/>
  <c r="G7" i="27"/>
  <c r="G6" i="27"/>
  <c r="C90" i="27" s="1"/>
  <c r="D140" i="26"/>
  <c r="D138" i="26"/>
  <c r="D137" i="26"/>
  <c r="D136" i="26"/>
  <c r="D129" i="26"/>
  <c r="D128" i="26"/>
  <c r="D127" i="26"/>
  <c r="D130" i="26" s="1"/>
  <c r="C115" i="26"/>
  <c r="F104" i="26"/>
  <c r="C104" i="26"/>
  <c r="D103" i="26"/>
  <c r="C103" i="26"/>
  <c r="D102" i="26"/>
  <c r="D100" i="26"/>
  <c r="C100" i="26" s="1"/>
  <c r="F83" i="26"/>
  <c r="C83" i="26"/>
  <c r="F76" i="26"/>
  <c r="C76" i="26"/>
  <c r="F75" i="26"/>
  <c r="C75" i="26"/>
  <c r="C65" i="26"/>
  <c r="G34" i="26"/>
  <c r="D139" i="26" s="1"/>
  <c r="C32" i="26"/>
  <c r="G32" i="26" s="1"/>
  <c r="C31" i="26"/>
  <c r="G29" i="26"/>
  <c r="D135" i="26" s="1"/>
  <c r="C29" i="26"/>
  <c r="G28" i="26"/>
  <c r="D134" i="26" s="1"/>
  <c r="C28" i="26"/>
  <c r="G27" i="26"/>
  <c r="D133" i="26" s="1"/>
  <c r="C27" i="26"/>
  <c r="G18" i="26"/>
  <c r="D132" i="26" s="1"/>
  <c r="D141" i="26" s="1"/>
  <c r="C18" i="26"/>
  <c r="G17" i="26"/>
  <c r="C15" i="26"/>
  <c r="G13" i="26"/>
  <c r="D13" i="26"/>
  <c r="C13" i="26"/>
  <c r="B13" i="26"/>
  <c r="G12" i="26"/>
  <c r="G11" i="26"/>
  <c r="G10" i="26"/>
  <c r="G9" i="26"/>
  <c r="G8" i="26"/>
  <c r="F90" i="26" s="1"/>
  <c r="G7" i="26"/>
  <c r="G6" i="26"/>
  <c r="C90" i="26" s="1"/>
  <c r="D140" i="25"/>
  <c r="D138" i="25"/>
  <c r="D136" i="25"/>
  <c r="D129" i="25"/>
  <c r="D128" i="25"/>
  <c r="D127" i="25"/>
  <c r="D130" i="25" s="1"/>
  <c r="C115" i="25"/>
  <c r="F104" i="25"/>
  <c r="C104" i="25"/>
  <c r="D103" i="25"/>
  <c r="C103" i="25"/>
  <c r="D100" i="25"/>
  <c r="C100" i="25" s="1"/>
  <c r="F83" i="25"/>
  <c r="C83" i="25"/>
  <c r="F76" i="25"/>
  <c r="C76" i="25"/>
  <c r="F75" i="25"/>
  <c r="C75" i="25"/>
  <c r="C65" i="25"/>
  <c r="C32" i="25"/>
  <c r="G32" i="25" s="1"/>
  <c r="C31" i="25"/>
  <c r="G31" i="25" s="1"/>
  <c r="D137" i="25" s="1"/>
  <c r="C29" i="25"/>
  <c r="G29" i="25" s="1"/>
  <c r="D135" i="25" s="1"/>
  <c r="C28" i="25"/>
  <c r="G28" i="25" s="1"/>
  <c r="C27" i="25"/>
  <c r="G27" i="25" s="1"/>
  <c r="C18" i="25"/>
  <c r="G18" i="25" s="1"/>
  <c r="C15" i="25"/>
  <c r="D13" i="25"/>
  <c r="G34" i="25" s="1"/>
  <c r="D139" i="25" s="1"/>
  <c r="C13" i="25"/>
  <c r="B13" i="25"/>
  <c r="G13" i="25" s="1"/>
  <c r="G12" i="25"/>
  <c r="G11" i="25"/>
  <c r="G10" i="25"/>
  <c r="G9" i="25"/>
  <c r="G8" i="25"/>
  <c r="F90" i="25" s="1"/>
  <c r="G7" i="25"/>
  <c r="G6" i="25"/>
  <c r="C90" i="25" s="1"/>
  <c r="D140" i="24"/>
  <c r="D138" i="24"/>
  <c r="D136" i="24"/>
  <c r="D133" i="24"/>
  <c r="D129" i="24"/>
  <c r="D128" i="24"/>
  <c r="D127" i="24"/>
  <c r="D130" i="24" s="1"/>
  <c r="C115" i="24"/>
  <c r="F104" i="24"/>
  <c r="C104" i="24"/>
  <c r="D103" i="24"/>
  <c r="C103" i="24"/>
  <c r="D102" i="24"/>
  <c r="C102" i="24"/>
  <c r="D100" i="24"/>
  <c r="C100" i="24" s="1"/>
  <c r="F83" i="24"/>
  <c r="C83" i="24"/>
  <c r="F76" i="24"/>
  <c r="C76" i="24"/>
  <c r="F75" i="24"/>
  <c r="C75" i="24"/>
  <c r="C65" i="24"/>
  <c r="G34" i="24"/>
  <c r="D139" i="24" s="1"/>
  <c r="C32" i="24"/>
  <c r="G32" i="24" s="1"/>
  <c r="C31" i="24"/>
  <c r="G31" i="24" s="1"/>
  <c r="D137" i="24" s="1"/>
  <c r="C29" i="24"/>
  <c r="G29" i="24" s="1"/>
  <c r="D135" i="24" s="1"/>
  <c r="C28" i="24"/>
  <c r="G28" i="24" s="1"/>
  <c r="C27" i="24"/>
  <c r="G18" i="24"/>
  <c r="D132" i="24" s="1"/>
  <c r="C18" i="24"/>
  <c r="G17" i="24"/>
  <c r="C15" i="24"/>
  <c r="G13" i="24"/>
  <c r="D13" i="24"/>
  <c r="C13" i="24"/>
  <c r="B13" i="24"/>
  <c r="G12" i="24"/>
  <c r="G11" i="24"/>
  <c r="G10" i="24"/>
  <c r="G9" i="24"/>
  <c r="G8" i="24"/>
  <c r="F90" i="24" s="1"/>
  <c r="G7" i="24"/>
  <c r="G6" i="24"/>
  <c r="C90" i="24" s="1"/>
  <c r="D140" i="23"/>
  <c r="D138" i="23"/>
  <c r="D136" i="23"/>
  <c r="D133" i="23"/>
  <c r="D129" i="23"/>
  <c r="D128" i="23"/>
  <c r="D127" i="23"/>
  <c r="D130" i="23" s="1"/>
  <c r="C115" i="23"/>
  <c r="F104" i="23"/>
  <c r="C104" i="23"/>
  <c r="D103" i="23"/>
  <c r="C103" i="23"/>
  <c r="D102" i="23"/>
  <c r="C102" i="23"/>
  <c r="D100" i="23"/>
  <c r="C100" i="23" s="1"/>
  <c r="F83" i="23"/>
  <c r="C83" i="23"/>
  <c r="F76" i="23"/>
  <c r="C76" i="23"/>
  <c r="F75" i="23"/>
  <c r="C75" i="23"/>
  <c r="C65" i="23"/>
  <c r="C32" i="23"/>
  <c r="G32" i="23" s="1"/>
  <c r="C31" i="23"/>
  <c r="G31" i="23" s="1"/>
  <c r="D137" i="23" s="1"/>
  <c r="C29" i="23"/>
  <c r="G29" i="23" s="1"/>
  <c r="D135" i="23" s="1"/>
  <c r="C28" i="23"/>
  <c r="G28" i="23" s="1"/>
  <c r="C27" i="23"/>
  <c r="G18" i="23"/>
  <c r="C18" i="23"/>
  <c r="C15" i="23"/>
  <c r="G13" i="23"/>
  <c r="D13" i="23"/>
  <c r="G34" i="23" s="1"/>
  <c r="D139" i="23" s="1"/>
  <c r="C13" i="23"/>
  <c r="B13" i="23"/>
  <c r="G12" i="23"/>
  <c r="G11" i="23"/>
  <c r="G10" i="23"/>
  <c r="G9" i="23"/>
  <c r="G8" i="23"/>
  <c r="F90" i="23" s="1"/>
  <c r="G7" i="23"/>
  <c r="G6" i="23"/>
  <c r="C90" i="23" s="1"/>
  <c r="D140" i="22"/>
  <c r="D138" i="22"/>
  <c r="D136" i="22"/>
  <c r="D133" i="22"/>
  <c r="D130" i="22"/>
  <c r="D129" i="22"/>
  <c r="D128" i="22"/>
  <c r="D127" i="22"/>
  <c r="C115" i="22"/>
  <c r="C104" i="22"/>
  <c r="F104" i="22" s="1"/>
  <c r="D103" i="22"/>
  <c r="C103" i="22"/>
  <c r="D102" i="22"/>
  <c r="C102" i="22"/>
  <c r="D100" i="22"/>
  <c r="C100" i="22" s="1"/>
  <c r="C90" i="22"/>
  <c r="F83" i="22"/>
  <c r="C83" i="22"/>
  <c r="F76" i="22"/>
  <c r="C76" i="22"/>
  <c r="F75" i="22"/>
  <c r="C75" i="22"/>
  <c r="C65" i="22"/>
  <c r="C32" i="22"/>
  <c r="G32" i="22" s="1"/>
  <c r="G31" i="22"/>
  <c r="D137" i="22" s="1"/>
  <c r="C31" i="22"/>
  <c r="C29" i="22"/>
  <c r="G29" i="22" s="1"/>
  <c r="D135" i="22" s="1"/>
  <c r="G28" i="22"/>
  <c r="D134" i="22" s="1"/>
  <c r="C28" i="22"/>
  <c r="C27" i="22"/>
  <c r="C18" i="22"/>
  <c r="G18" i="22" s="1"/>
  <c r="C15" i="22"/>
  <c r="D13" i="22"/>
  <c r="G34" i="22" s="1"/>
  <c r="D139" i="22" s="1"/>
  <c r="C13" i="22"/>
  <c r="B13" i="22"/>
  <c r="G12" i="22"/>
  <c r="G11" i="22"/>
  <c r="G10" i="22"/>
  <c r="G9" i="22"/>
  <c r="G8" i="22"/>
  <c r="F90" i="22" s="1"/>
  <c r="G7" i="22"/>
  <c r="G6" i="22"/>
  <c r="D140" i="21"/>
  <c r="D138" i="21"/>
  <c r="D136" i="21"/>
  <c r="D130" i="21"/>
  <c r="D129" i="21"/>
  <c r="D128" i="21"/>
  <c r="D127" i="21"/>
  <c r="C115" i="21"/>
  <c r="C104" i="21"/>
  <c r="F104" i="21" s="1"/>
  <c r="D103" i="21"/>
  <c r="C103" i="21"/>
  <c r="D100" i="21"/>
  <c r="C100" i="21" s="1"/>
  <c r="F83" i="21"/>
  <c r="C83" i="21"/>
  <c r="F76" i="21"/>
  <c r="C76" i="21"/>
  <c r="F75" i="21"/>
  <c r="C75" i="21"/>
  <c r="C65" i="21"/>
  <c r="G32" i="21"/>
  <c r="C32" i="21"/>
  <c r="G31" i="21"/>
  <c r="D137" i="21" s="1"/>
  <c r="C31" i="21"/>
  <c r="G29" i="21"/>
  <c r="D135" i="21" s="1"/>
  <c r="C29" i="21"/>
  <c r="G28" i="21"/>
  <c r="D134" i="21" s="1"/>
  <c r="C28" i="21"/>
  <c r="G27" i="21"/>
  <c r="D133" i="21" s="1"/>
  <c r="C27" i="21"/>
  <c r="G18" i="21"/>
  <c r="D132" i="21" s="1"/>
  <c r="C18" i="21"/>
  <c r="G17" i="21"/>
  <c r="C99" i="21" s="1"/>
  <c r="C15" i="21"/>
  <c r="D13" i="21"/>
  <c r="G34" i="21" s="1"/>
  <c r="D139" i="21" s="1"/>
  <c r="C13" i="21"/>
  <c r="G13" i="21" s="1"/>
  <c r="B13" i="21"/>
  <c r="G12" i="21"/>
  <c r="G11" i="21"/>
  <c r="G10" i="21"/>
  <c r="G9" i="21"/>
  <c r="G8" i="21"/>
  <c r="F90" i="21" s="1"/>
  <c r="G7" i="21"/>
  <c r="G6" i="21"/>
  <c r="C90" i="21" s="1"/>
  <c r="D140" i="20"/>
  <c r="D138" i="20"/>
  <c r="D136" i="20"/>
  <c r="D129" i="20"/>
  <c r="D128" i="20"/>
  <c r="D127" i="20"/>
  <c r="D130" i="20" s="1"/>
  <c r="C115" i="20"/>
  <c r="F104" i="20"/>
  <c r="C104" i="20"/>
  <c r="D103" i="20"/>
  <c r="C103" i="20"/>
  <c r="D100" i="20"/>
  <c r="C100" i="20" s="1"/>
  <c r="F83" i="20"/>
  <c r="C83" i="20"/>
  <c r="F76" i="20"/>
  <c r="C76" i="20"/>
  <c r="F75" i="20"/>
  <c r="C75" i="20"/>
  <c r="C65" i="20"/>
  <c r="C32" i="20"/>
  <c r="G32" i="20" s="1"/>
  <c r="C31" i="20"/>
  <c r="G31" i="20" s="1"/>
  <c r="D137" i="20" s="1"/>
  <c r="C29" i="20"/>
  <c r="G29" i="20" s="1"/>
  <c r="D135" i="20" s="1"/>
  <c r="C28" i="20"/>
  <c r="G28" i="20" s="1"/>
  <c r="C27" i="20"/>
  <c r="G27" i="20" s="1"/>
  <c r="C18" i="20"/>
  <c r="G18" i="20" s="1"/>
  <c r="C15" i="20"/>
  <c r="D13" i="20"/>
  <c r="G34" i="20" s="1"/>
  <c r="D139" i="20" s="1"/>
  <c r="C13" i="20"/>
  <c r="B13" i="20"/>
  <c r="G13" i="20" s="1"/>
  <c r="G12" i="20"/>
  <c r="G11" i="20"/>
  <c r="G10" i="20"/>
  <c r="G9" i="20"/>
  <c r="G8" i="20"/>
  <c r="F90" i="20" s="1"/>
  <c r="G7" i="20"/>
  <c r="G6" i="20"/>
  <c r="C90" i="20" s="1"/>
  <c r="D140" i="19"/>
  <c r="D138" i="19"/>
  <c r="D136" i="19"/>
  <c r="D129" i="19"/>
  <c r="D128" i="19"/>
  <c r="D127" i="19"/>
  <c r="D130" i="19" s="1"/>
  <c r="C115" i="19"/>
  <c r="F104" i="19"/>
  <c r="C104" i="19"/>
  <c r="D103" i="19"/>
  <c r="C103" i="19"/>
  <c r="D100" i="19"/>
  <c r="C100" i="19" s="1"/>
  <c r="F83" i="19"/>
  <c r="C83" i="19"/>
  <c r="F76" i="19"/>
  <c r="C76" i="19"/>
  <c r="F75" i="19"/>
  <c r="C75" i="19"/>
  <c r="C65" i="19"/>
  <c r="G35" i="19"/>
  <c r="G32" i="19"/>
  <c r="C32" i="19"/>
  <c r="G31" i="19"/>
  <c r="D137" i="19" s="1"/>
  <c r="C31" i="19"/>
  <c r="G29" i="19"/>
  <c r="D135" i="19" s="1"/>
  <c r="C29" i="19"/>
  <c r="G28" i="19"/>
  <c r="D134" i="19" s="1"/>
  <c r="C28" i="19"/>
  <c r="G27" i="19"/>
  <c r="D133" i="19" s="1"/>
  <c r="C27" i="19"/>
  <c r="G18" i="19"/>
  <c r="C18" i="19"/>
  <c r="G17" i="19"/>
  <c r="D132" i="19" s="1"/>
  <c r="C15" i="19"/>
  <c r="D13" i="19"/>
  <c r="G34" i="19" s="1"/>
  <c r="D139" i="19" s="1"/>
  <c r="C13" i="19"/>
  <c r="G13" i="19" s="1"/>
  <c r="B13" i="19"/>
  <c r="G12" i="19"/>
  <c r="G11" i="19"/>
  <c r="G10" i="19"/>
  <c r="G9" i="19"/>
  <c r="G8" i="19"/>
  <c r="F90" i="19" s="1"/>
  <c r="G7" i="19"/>
  <c r="G6" i="19"/>
  <c r="C90" i="19" s="1"/>
  <c r="D140" i="18"/>
  <c r="D138" i="18"/>
  <c r="D136" i="18"/>
  <c r="D133" i="18"/>
  <c r="D130" i="18"/>
  <c r="D129" i="18"/>
  <c r="D128" i="18"/>
  <c r="D127" i="18"/>
  <c r="C115" i="18"/>
  <c r="C104" i="18"/>
  <c r="F104" i="18" s="1"/>
  <c r="D103" i="18"/>
  <c r="C103" i="18"/>
  <c r="D102" i="18"/>
  <c r="C102" i="18"/>
  <c r="D100" i="18"/>
  <c r="C100" i="18" s="1"/>
  <c r="F83" i="18"/>
  <c r="C83" i="18"/>
  <c r="F76" i="18"/>
  <c r="C76" i="18"/>
  <c r="F75" i="18"/>
  <c r="C75" i="18"/>
  <c r="C65" i="18"/>
  <c r="C32" i="18"/>
  <c r="G32" i="18" s="1"/>
  <c r="G31" i="18"/>
  <c r="D137" i="18" s="1"/>
  <c r="C31" i="18"/>
  <c r="C29" i="18"/>
  <c r="G29" i="18" s="1"/>
  <c r="D135" i="18" s="1"/>
  <c r="G28" i="18"/>
  <c r="D134" i="18" s="1"/>
  <c r="C28" i="18"/>
  <c r="C27" i="18"/>
  <c r="C18" i="18"/>
  <c r="G18" i="18" s="1"/>
  <c r="C15" i="18"/>
  <c r="D13" i="18"/>
  <c r="G34" i="18" s="1"/>
  <c r="D139" i="18" s="1"/>
  <c r="C13" i="18"/>
  <c r="B13" i="18"/>
  <c r="G12" i="18"/>
  <c r="G11" i="18"/>
  <c r="G10" i="18"/>
  <c r="G9" i="18"/>
  <c r="G8" i="18"/>
  <c r="F90" i="18" s="1"/>
  <c r="G7" i="18"/>
  <c r="G6" i="18"/>
  <c r="C90" i="18" s="1"/>
  <c r="D140" i="17"/>
  <c r="D138" i="17"/>
  <c r="D137" i="17"/>
  <c r="D136" i="17"/>
  <c r="D129" i="17"/>
  <c r="D128" i="17"/>
  <c r="D127" i="17"/>
  <c r="D130" i="17" s="1"/>
  <c r="C115" i="17"/>
  <c r="F104" i="17"/>
  <c r="C104" i="17"/>
  <c r="D103" i="17"/>
  <c r="C103" i="17"/>
  <c r="D102" i="17"/>
  <c r="D100" i="17"/>
  <c r="C100" i="17" s="1"/>
  <c r="F83" i="17"/>
  <c r="C83" i="17"/>
  <c r="F76" i="17"/>
  <c r="C76" i="17"/>
  <c r="F75" i="17"/>
  <c r="C75" i="17"/>
  <c r="C65" i="17"/>
  <c r="G34" i="17"/>
  <c r="D139" i="17" s="1"/>
  <c r="C32" i="17"/>
  <c r="G32" i="17" s="1"/>
  <c r="C31" i="17"/>
  <c r="G29" i="17"/>
  <c r="D135" i="17" s="1"/>
  <c r="C29" i="17"/>
  <c r="G28" i="17"/>
  <c r="D134" i="17" s="1"/>
  <c r="C28" i="17"/>
  <c r="G27" i="17"/>
  <c r="D133" i="17" s="1"/>
  <c r="C27" i="17"/>
  <c r="G18" i="17"/>
  <c r="D132" i="17" s="1"/>
  <c r="D141" i="17" s="1"/>
  <c r="C18" i="17"/>
  <c r="G17" i="17"/>
  <c r="C15" i="17"/>
  <c r="G13" i="17"/>
  <c r="D13" i="17"/>
  <c r="C13" i="17"/>
  <c r="B13" i="17"/>
  <c r="G12" i="17"/>
  <c r="G11" i="17"/>
  <c r="G10" i="17"/>
  <c r="G9" i="17"/>
  <c r="G8" i="17"/>
  <c r="F90" i="17" s="1"/>
  <c r="G7" i="17"/>
  <c r="G6" i="17"/>
  <c r="C90" i="17" s="1"/>
  <c r="D140" i="16"/>
  <c r="D138" i="16"/>
  <c r="D136" i="16"/>
  <c r="D129" i="16"/>
  <c r="D128" i="16"/>
  <c r="D127" i="16"/>
  <c r="D130" i="16" s="1"/>
  <c r="C115" i="16"/>
  <c r="C104" i="16"/>
  <c r="F104" i="16" s="1"/>
  <c r="D103" i="16"/>
  <c r="C103" i="16"/>
  <c r="D100" i="16"/>
  <c r="C100" i="16" s="1"/>
  <c r="F83" i="16"/>
  <c r="C83" i="16"/>
  <c r="F76" i="16"/>
  <c r="C76" i="16"/>
  <c r="F75" i="16"/>
  <c r="C75" i="16"/>
  <c r="C65" i="16"/>
  <c r="C32" i="16"/>
  <c r="G32" i="16" s="1"/>
  <c r="C31" i="16"/>
  <c r="G31" i="16" s="1"/>
  <c r="D137" i="16" s="1"/>
  <c r="C29" i="16"/>
  <c r="G29" i="16" s="1"/>
  <c r="D135" i="16" s="1"/>
  <c r="C28" i="16"/>
  <c r="G28" i="16" s="1"/>
  <c r="C27" i="16"/>
  <c r="G27" i="16" s="1"/>
  <c r="C18" i="16"/>
  <c r="G18" i="16" s="1"/>
  <c r="C15" i="16"/>
  <c r="D13" i="16"/>
  <c r="G34" i="16" s="1"/>
  <c r="D139" i="16" s="1"/>
  <c r="C13" i="16"/>
  <c r="B13" i="16"/>
  <c r="G13" i="16" s="1"/>
  <c r="G12" i="16"/>
  <c r="G11" i="16"/>
  <c r="G10" i="16"/>
  <c r="G9" i="16"/>
  <c r="G8" i="16"/>
  <c r="F90" i="16" s="1"/>
  <c r="G7" i="16"/>
  <c r="G6" i="16"/>
  <c r="C90" i="16" s="1"/>
  <c r="D140" i="15"/>
  <c r="D138" i="15"/>
  <c r="D137" i="15"/>
  <c r="D136" i="15"/>
  <c r="D129" i="15"/>
  <c r="D128" i="15"/>
  <c r="D127" i="15"/>
  <c r="D130" i="15" s="1"/>
  <c r="C115" i="15"/>
  <c r="F104" i="15"/>
  <c r="C104" i="15"/>
  <c r="D103" i="15"/>
  <c r="C103" i="15"/>
  <c r="D102" i="15"/>
  <c r="D100" i="15"/>
  <c r="C100" i="15" s="1"/>
  <c r="F83" i="15"/>
  <c r="C83" i="15"/>
  <c r="F76" i="15"/>
  <c r="C76" i="15"/>
  <c r="F75" i="15"/>
  <c r="C75" i="15"/>
  <c r="C65" i="15"/>
  <c r="C32" i="15"/>
  <c r="G32" i="15" s="1"/>
  <c r="C31" i="15"/>
  <c r="G29" i="15"/>
  <c r="D135" i="15" s="1"/>
  <c r="C29" i="15"/>
  <c r="G28" i="15"/>
  <c r="D134" i="15" s="1"/>
  <c r="C28" i="15"/>
  <c r="G27" i="15"/>
  <c r="D133" i="15" s="1"/>
  <c r="C27" i="15"/>
  <c r="G18" i="15"/>
  <c r="C18" i="15"/>
  <c r="C15" i="15"/>
  <c r="G13" i="15"/>
  <c r="D13" i="15"/>
  <c r="G34" i="15" s="1"/>
  <c r="D139" i="15" s="1"/>
  <c r="C13" i="15"/>
  <c r="B13" i="15"/>
  <c r="G12" i="15"/>
  <c r="G11" i="15"/>
  <c r="G10" i="15"/>
  <c r="G9" i="15"/>
  <c r="G8" i="15"/>
  <c r="F90" i="15" s="1"/>
  <c r="G7" i="15"/>
  <c r="G6" i="15"/>
  <c r="C90" i="15" s="1"/>
  <c r="D140" i="14"/>
  <c r="D138" i="14"/>
  <c r="D136" i="14"/>
  <c r="D129" i="14"/>
  <c r="D128" i="14"/>
  <c r="D127" i="14"/>
  <c r="D130" i="14" s="1"/>
  <c r="C115" i="14"/>
  <c r="C104" i="14"/>
  <c r="F104" i="14" s="1"/>
  <c r="D103" i="14"/>
  <c r="C103" i="14"/>
  <c r="D100" i="14"/>
  <c r="C100" i="14"/>
  <c r="F83" i="14"/>
  <c r="C83" i="14"/>
  <c r="F76" i="14"/>
  <c r="C76" i="14"/>
  <c r="F75" i="14"/>
  <c r="C75" i="14"/>
  <c r="C65" i="14"/>
  <c r="G32" i="14"/>
  <c r="C32" i="14"/>
  <c r="C31" i="14"/>
  <c r="G31" i="14" s="1"/>
  <c r="D137" i="14" s="1"/>
  <c r="G29" i="14"/>
  <c r="D135" i="14" s="1"/>
  <c r="C29" i="14"/>
  <c r="C28" i="14"/>
  <c r="G28" i="14" s="1"/>
  <c r="G27" i="14"/>
  <c r="D102" i="14" s="1"/>
  <c r="C27" i="14"/>
  <c r="C18" i="14"/>
  <c r="G18" i="14" s="1"/>
  <c r="D132" i="14" s="1"/>
  <c r="G17" i="14"/>
  <c r="C99" i="14" s="1"/>
  <c r="C15" i="14"/>
  <c r="D13" i="14"/>
  <c r="G34" i="14" s="1"/>
  <c r="D139" i="14" s="1"/>
  <c r="C13" i="14"/>
  <c r="B13" i="14"/>
  <c r="G13" i="14" s="1"/>
  <c r="G12" i="14"/>
  <c r="G11" i="14"/>
  <c r="G10" i="14"/>
  <c r="G9" i="14"/>
  <c r="G8" i="14"/>
  <c r="G7" i="14"/>
  <c r="F90" i="14" s="1"/>
  <c r="G6" i="14"/>
  <c r="C90" i="14" s="1"/>
  <c r="D140" i="13"/>
  <c r="D138" i="13"/>
  <c r="D137" i="13"/>
  <c r="D136" i="13"/>
  <c r="D129" i="13"/>
  <c r="D128" i="13"/>
  <c r="D127" i="13"/>
  <c r="D130" i="13" s="1"/>
  <c r="C115" i="13"/>
  <c r="F104" i="13"/>
  <c r="C104" i="13"/>
  <c r="D103" i="13"/>
  <c r="C103" i="13"/>
  <c r="D102" i="13"/>
  <c r="D100" i="13"/>
  <c r="C100" i="13" s="1"/>
  <c r="F83" i="13"/>
  <c r="C83" i="13"/>
  <c r="F76" i="13"/>
  <c r="C76" i="13"/>
  <c r="F75" i="13"/>
  <c r="C75" i="13"/>
  <c r="C65" i="13"/>
  <c r="G34" i="13"/>
  <c r="D139" i="13" s="1"/>
  <c r="C32" i="13"/>
  <c r="G32" i="13" s="1"/>
  <c r="C31" i="13"/>
  <c r="G29" i="13"/>
  <c r="D135" i="13" s="1"/>
  <c r="C29" i="13"/>
  <c r="G28" i="13"/>
  <c r="D134" i="13" s="1"/>
  <c r="C28" i="13"/>
  <c r="G27" i="13"/>
  <c r="D133" i="13" s="1"/>
  <c r="C27" i="13"/>
  <c r="G18" i="13"/>
  <c r="D132" i="13" s="1"/>
  <c r="D141" i="13" s="1"/>
  <c r="C18" i="13"/>
  <c r="G17" i="13"/>
  <c r="C15" i="13"/>
  <c r="G13" i="13"/>
  <c r="D13" i="13"/>
  <c r="C13" i="13"/>
  <c r="B13" i="13"/>
  <c r="G12" i="13"/>
  <c r="G11" i="13"/>
  <c r="G10" i="13"/>
  <c r="G9" i="13"/>
  <c r="G8" i="13"/>
  <c r="F90" i="13" s="1"/>
  <c r="G7" i="13"/>
  <c r="G6" i="13"/>
  <c r="C90" i="13" s="1"/>
  <c r="D140" i="12"/>
  <c r="D138" i="12"/>
  <c r="D136" i="12"/>
  <c r="D129" i="12"/>
  <c r="D128" i="12"/>
  <c r="D127" i="12"/>
  <c r="D130" i="12" s="1"/>
  <c r="C115" i="12"/>
  <c r="F104" i="12"/>
  <c r="C104" i="12"/>
  <c r="D103" i="12"/>
  <c r="C103" i="12"/>
  <c r="D100" i="12"/>
  <c r="C100" i="12" s="1"/>
  <c r="F83" i="12"/>
  <c r="C83" i="12"/>
  <c r="F76" i="12"/>
  <c r="C76" i="12"/>
  <c r="F75" i="12"/>
  <c r="C75" i="12"/>
  <c r="C65" i="12"/>
  <c r="C32" i="12"/>
  <c r="G32" i="12" s="1"/>
  <c r="G31" i="12"/>
  <c r="D137" i="12" s="1"/>
  <c r="C31" i="12"/>
  <c r="C29" i="12"/>
  <c r="G29" i="12" s="1"/>
  <c r="D135" i="12" s="1"/>
  <c r="G28" i="12"/>
  <c r="D134" i="12" s="1"/>
  <c r="C28" i="12"/>
  <c r="C27" i="12"/>
  <c r="G27" i="12" s="1"/>
  <c r="G18" i="12"/>
  <c r="C18" i="12"/>
  <c r="C15" i="12"/>
  <c r="D13" i="12"/>
  <c r="G34" i="12" s="1"/>
  <c r="D139" i="12" s="1"/>
  <c r="C13" i="12"/>
  <c r="B13" i="12"/>
  <c r="G13" i="12" s="1"/>
  <c r="G12" i="12"/>
  <c r="G11" i="12"/>
  <c r="G10" i="12"/>
  <c r="G9" i="12"/>
  <c r="G8" i="12"/>
  <c r="F90" i="12" s="1"/>
  <c r="G7" i="12"/>
  <c r="G6" i="12"/>
  <c r="C90" i="12" s="1"/>
  <c r="D140" i="11"/>
  <c r="D138" i="11"/>
  <c r="D137" i="11"/>
  <c r="D136" i="11"/>
  <c r="D129" i="11"/>
  <c r="D128" i="11"/>
  <c r="D127" i="11"/>
  <c r="D130" i="11" s="1"/>
  <c r="C115" i="11"/>
  <c r="F104" i="11"/>
  <c r="C104" i="11"/>
  <c r="D103" i="11"/>
  <c r="C103" i="11"/>
  <c r="D100" i="11"/>
  <c r="C100" i="11" s="1"/>
  <c r="C90" i="11"/>
  <c r="F83" i="11"/>
  <c r="C83" i="11"/>
  <c r="F76" i="11"/>
  <c r="C76" i="11"/>
  <c r="F75" i="11"/>
  <c r="C75" i="11"/>
  <c r="C65" i="11"/>
  <c r="G34" i="11"/>
  <c r="D139" i="11" s="1"/>
  <c r="C32" i="11"/>
  <c r="G32" i="11" s="1"/>
  <c r="C31" i="11"/>
  <c r="C29" i="11"/>
  <c r="G29" i="11" s="1"/>
  <c r="D135" i="11" s="1"/>
  <c r="G28" i="11"/>
  <c r="D134" i="11" s="1"/>
  <c r="C28" i="11"/>
  <c r="C27" i="11"/>
  <c r="G27" i="11" s="1"/>
  <c r="G18" i="11"/>
  <c r="D132" i="11" s="1"/>
  <c r="C18" i="11"/>
  <c r="G17" i="11"/>
  <c r="C15" i="11"/>
  <c r="G13" i="11"/>
  <c r="D13" i="11"/>
  <c r="C13" i="11"/>
  <c r="B13" i="11"/>
  <c r="G12" i="11"/>
  <c r="G11" i="11"/>
  <c r="G10" i="11"/>
  <c r="G9" i="11"/>
  <c r="G8" i="11"/>
  <c r="F90" i="11" s="1"/>
  <c r="G7" i="11"/>
  <c r="G6" i="11"/>
  <c r="D140" i="10"/>
  <c r="D138" i="10"/>
  <c r="D137" i="10"/>
  <c r="D136" i="10"/>
  <c r="D129" i="10"/>
  <c r="D128" i="10"/>
  <c r="D127" i="10"/>
  <c r="D130" i="10" s="1"/>
  <c r="C115" i="10"/>
  <c r="F104" i="10"/>
  <c r="C104" i="10"/>
  <c r="D103" i="10"/>
  <c r="C103" i="10"/>
  <c r="D102" i="10"/>
  <c r="D100" i="10"/>
  <c r="C100" i="10" s="1"/>
  <c r="F83" i="10"/>
  <c r="C83" i="10"/>
  <c r="F76" i="10"/>
  <c r="C76" i="10"/>
  <c r="F75" i="10"/>
  <c r="C75" i="10"/>
  <c r="C65" i="10"/>
  <c r="C32" i="10"/>
  <c r="G32" i="10" s="1"/>
  <c r="C31" i="10"/>
  <c r="G29" i="10"/>
  <c r="D135" i="10" s="1"/>
  <c r="C29" i="10"/>
  <c r="G28" i="10"/>
  <c r="D134" i="10" s="1"/>
  <c r="C28" i="10"/>
  <c r="G27" i="10"/>
  <c r="D133" i="10" s="1"/>
  <c r="C27" i="10"/>
  <c r="G18" i="10"/>
  <c r="C18" i="10"/>
  <c r="C15" i="10"/>
  <c r="G13" i="10"/>
  <c r="D13" i="10"/>
  <c r="G34" i="10" s="1"/>
  <c r="D139" i="10" s="1"/>
  <c r="C13" i="10"/>
  <c r="B13" i="10"/>
  <c r="G12" i="10"/>
  <c r="G11" i="10"/>
  <c r="G10" i="10"/>
  <c r="G9" i="10"/>
  <c r="G8" i="10"/>
  <c r="F90" i="10" s="1"/>
  <c r="G7" i="10"/>
  <c r="G6" i="10"/>
  <c r="C90" i="10" s="1"/>
  <c r="D140" i="9"/>
  <c r="D138" i="9"/>
  <c r="D137" i="9"/>
  <c r="D136" i="9"/>
  <c r="D129" i="9"/>
  <c r="D128" i="9"/>
  <c r="D127" i="9"/>
  <c r="D130" i="9" s="1"/>
  <c r="C115" i="9"/>
  <c r="C104" i="9"/>
  <c r="F104" i="9" s="1"/>
  <c r="D103" i="9"/>
  <c r="C103" i="9"/>
  <c r="D100" i="9"/>
  <c r="C100" i="9" s="1"/>
  <c r="F83" i="9"/>
  <c r="C83" i="9"/>
  <c r="F76" i="9"/>
  <c r="C76" i="9"/>
  <c r="F75" i="9"/>
  <c r="C75" i="9"/>
  <c r="C65" i="9"/>
  <c r="C32" i="9"/>
  <c r="G32" i="9" s="1"/>
  <c r="C31" i="9"/>
  <c r="G29" i="9"/>
  <c r="D135" i="9" s="1"/>
  <c r="C29" i="9"/>
  <c r="C28" i="9"/>
  <c r="G28" i="9" s="1"/>
  <c r="G27" i="9"/>
  <c r="D133" i="9" s="1"/>
  <c r="C27" i="9"/>
  <c r="C18" i="9"/>
  <c r="G18" i="9" s="1"/>
  <c r="D132" i="9" s="1"/>
  <c r="G17" i="9"/>
  <c r="C15" i="9"/>
  <c r="D13" i="9"/>
  <c r="G34" i="9" s="1"/>
  <c r="D139" i="9" s="1"/>
  <c r="C13" i="9"/>
  <c r="B13" i="9"/>
  <c r="G13" i="9" s="1"/>
  <c r="G12" i="9"/>
  <c r="G11" i="9"/>
  <c r="G10" i="9"/>
  <c r="G9" i="9"/>
  <c r="G8" i="9"/>
  <c r="F90" i="9" s="1"/>
  <c r="G7" i="9"/>
  <c r="G6" i="9"/>
  <c r="C90" i="9" s="1"/>
  <c r="D140" i="8"/>
  <c r="D138" i="8"/>
  <c r="D137" i="8"/>
  <c r="D136" i="8"/>
  <c r="D129" i="8"/>
  <c r="D128" i="8"/>
  <c r="D127" i="8"/>
  <c r="D130" i="8" s="1"/>
  <c r="C115" i="8"/>
  <c r="F104" i="8"/>
  <c r="C104" i="8"/>
  <c r="D103" i="8"/>
  <c r="C103" i="8"/>
  <c r="D102" i="8"/>
  <c r="D100" i="8"/>
  <c r="C100" i="8" s="1"/>
  <c r="F83" i="8"/>
  <c r="C83" i="8"/>
  <c r="F76" i="8"/>
  <c r="C76" i="8"/>
  <c r="F75" i="8"/>
  <c r="C75" i="8"/>
  <c r="C65" i="8"/>
  <c r="C32" i="8"/>
  <c r="G32" i="8" s="1"/>
  <c r="C31" i="8"/>
  <c r="G29" i="8"/>
  <c r="D135" i="8" s="1"/>
  <c r="C29" i="8"/>
  <c r="G28" i="8"/>
  <c r="D134" i="8" s="1"/>
  <c r="C28" i="8"/>
  <c r="G27" i="8"/>
  <c r="D133" i="8" s="1"/>
  <c r="C27" i="8"/>
  <c r="G18" i="8"/>
  <c r="D132" i="8" s="1"/>
  <c r="C18" i="8"/>
  <c r="G17" i="8"/>
  <c r="C15" i="8"/>
  <c r="G13" i="8"/>
  <c r="D13" i="8"/>
  <c r="G34" i="8" s="1"/>
  <c r="D139" i="8" s="1"/>
  <c r="C13" i="8"/>
  <c r="B13" i="8"/>
  <c r="G12" i="8"/>
  <c r="G11" i="8"/>
  <c r="G10" i="8"/>
  <c r="G9" i="8"/>
  <c r="G8" i="8"/>
  <c r="F90" i="8" s="1"/>
  <c r="G7" i="8"/>
  <c r="G6" i="8"/>
  <c r="C90" i="8" s="1"/>
  <c r="D140" i="7"/>
  <c r="D138" i="7"/>
  <c r="D136" i="7"/>
  <c r="D129" i="7"/>
  <c r="D128" i="7"/>
  <c r="D127" i="7"/>
  <c r="D130" i="7" s="1"/>
  <c r="C115" i="7"/>
  <c r="F104" i="7"/>
  <c r="C104" i="7"/>
  <c r="D103" i="7"/>
  <c r="C103" i="7"/>
  <c r="D100" i="7"/>
  <c r="C100" i="7" s="1"/>
  <c r="F83" i="7"/>
  <c r="C83" i="7"/>
  <c r="F76" i="7"/>
  <c r="C76" i="7"/>
  <c r="F75" i="7"/>
  <c r="C75" i="7"/>
  <c r="C65" i="7"/>
  <c r="C32" i="7"/>
  <c r="G32" i="7" s="1"/>
  <c r="G31" i="7"/>
  <c r="D137" i="7" s="1"/>
  <c r="C31" i="7"/>
  <c r="C29" i="7"/>
  <c r="G29" i="7" s="1"/>
  <c r="D135" i="7" s="1"/>
  <c r="G28" i="7"/>
  <c r="D134" i="7" s="1"/>
  <c r="C28" i="7"/>
  <c r="C27" i="7"/>
  <c r="G27" i="7" s="1"/>
  <c r="G18" i="7"/>
  <c r="C18" i="7"/>
  <c r="C15" i="7"/>
  <c r="D13" i="7"/>
  <c r="G34" i="7" s="1"/>
  <c r="D139" i="7" s="1"/>
  <c r="C13" i="7"/>
  <c r="B13" i="7"/>
  <c r="G13" i="7" s="1"/>
  <c r="G12" i="7"/>
  <c r="G11" i="7"/>
  <c r="G10" i="7"/>
  <c r="G9" i="7"/>
  <c r="G8" i="7"/>
  <c r="F90" i="7" s="1"/>
  <c r="G7" i="7"/>
  <c r="G6" i="7"/>
  <c r="C90" i="7" s="1"/>
  <c r="D140" i="6"/>
  <c r="D138" i="6"/>
  <c r="D137" i="6"/>
  <c r="D136" i="6"/>
  <c r="D129" i="6"/>
  <c r="D128" i="6"/>
  <c r="D127" i="6"/>
  <c r="D130" i="6" s="1"/>
  <c r="C115" i="6"/>
  <c r="F104" i="6"/>
  <c r="C104" i="6"/>
  <c r="D103" i="6"/>
  <c r="C103" i="6"/>
  <c r="D102" i="6"/>
  <c r="D100" i="6"/>
  <c r="C100" i="6" s="1"/>
  <c r="F83" i="6"/>
  <c r="C83" i="6"/>
  <c r="F76" i="6"/>
  <c r="C76" i="6"/>
  <c r="F75" i="6"/>
  <c r="C75" i="6"/>
  <c r="C65" i="6"/>
  <c r="G34" i="6"/>
  <c r="D139" i="6" s="1"/>
  <c r="C32" i="6"/>
  <c r="G32" i="6" s="1"/>
  <c r="C31" i="6"/>
  <c r="G29" i="6"/>
  <c r="D135" i="6" s="1"/>
  <c r="C29" i="6"/>
  <c r="G28" i="6"/>
  <c r="D134" i="6" s="1"/>
  <c r="C28" i="6"/>
  <c r="G27" i="6"/>
  <c r="D133" i="6" s="1"/>
  <c r="C27" i="6"/>
  <c r="G18" i="6"/>
  <c r="D132" i="6" s="1"/>
  <c r="D141" i="6" s="1"/>
  <c r="C18" i="6"/>
  <c r="G17" i="6"/>
  <c r="C15" i="6"/>
  <c r="G13" i="6"/>
  <c r="D13" i="6"/>
  <c r="C13" i="6"/>
  <c r="B13" i="6"/>
  <c r="G12" i="6"/>
  <c r="G11" i="6"/>
  <c r="G10" i="6"/>
  <c r="G9" i="6"/>
  <c r="G8" i="6"/>
  <c r="F90" i="6" s="1"/>
  <c r="G7" i="6"/>
  <c r="G6" i="6"/>
  <c r="C90" i="6" s="1"/>
  <c r="D140" i="5"/>
  <c r="D138" i="5"/>
  <c r="D137" i="5"/>
  <c r="D136" i="5"/>
  <c r="D129" i="5"/>
  <c r="D128" i="5"/>
  <c r="D127" i="5"/>
  <c r="D130" i="5" s="1"/>
  <c r="C115" i="5"/>
  <c r="F104" i="5"/>
  <c r="C104" i="5"/>
  <c r="D103" i="5"/>
  <c r="C103" i="5"/>
  <c r="D102" i="5"/>
  <c r="D100" i="5"/>
  <c r="C100" i="5" s="1"/>
  <c r="F83" i="5"/>
  <c r="C83" i="5"/>
  <c r="F76" i="5"/>
  <c r="C76" i="5"/>
  <c r="F75" i="5"/>
  <c r="C75" i="5"/>
  <c r="C65" i="5"/>
  <c r="G34" i="5"/>
  <c r="D139" i="5" s="1"/>
  <c r="C32" i="5"/>
  <c r="G32" i="5" s="1"/>
  <c r="C31" i="5"/>
  <c r="G29" i="5"/>
  <c r="D135" i="5" s="1"/>
  <c r="C29" i="5"/>
  <c r="G28" i="5"/>
  <c r="D134" i="5" s="1"/>
  <c r="C28" i="5"/>
  <c r="G27" i="5"/>
  <c r="D133" i="5" s="1"/>
  <c r="C27" i="5"/>
  <c r="G18" i="5"/>
  <c r="D132" i="5" s="1"/>
  <c r="D141" i="5" s="1"/>
  <c r="C18" i="5"/>
  <c r="G17" i="5"/>
  <c r="C15" i="5"/>
  <c r="G13" i="5"/>
  <c r="D13" i="5"/>
  <c r="C13" i="5"/>
  <c r="B13" i="5"/>
  <c r="G12" i="5"/>
  <c r="G11" i="5"/>
  <c r="G10" i="5"/>
  <c r="G9" i="5"/>
  <c r="G8" i="5"/>
  <c r="F90" i="5" s="1"/>
  <c r="G7" i="5"/>
  <c r="G6" i="5"/>
  <c r="C90" i="5" s="1"/>
  <c r="D140" i="4"/>
  <c r="D138" i="4"/>
  <c r="D137" i="4"/>
  <c r="D136" i="4"/>
  <c r="D129" i="4"/>
  <c r="D128" i="4"/>
  <c r="D127" i="4"/>
  <c r="D130" i="4" s="1"/>
  <c r="C115" i="4"/>
  <c r="F104" i="4"/>
  <c r="C104" i="4"/>
  <c r="D103" i="4"/>
  <c r="C103" i="4"/>
  <c r="D102" i="4"/>
  <c r="D100" i="4"/>
  <c r="C100" i="4" s="1"/>
  <c r="F83" i="4"/>
  <c r="C83" i="4"/>
  <c r="F76" i="4"/>
  <c r="C76" i="4"/>
  <c r="F75" i="4"/>
  <c r="C75" i="4"/>
  <c r="C65" i="4"/>
  <c r="C32" i="4"/>
  <c r="G32" i="4" s="1"/>
  <c r="C31" i="4"/>
  <c r="G29" i="4"/>
  <c r="D135" i="4" s="1"/>
  <c r="C29" i="4"/>
  <c r="G28" i="4"/>
  <c r="D134" i="4" s="1"/>
  <c r="C28" i="4"/>
  <c r="G27" i="4"/>
  <c r="D133" i="4" s="1"/>
  <c r="C27" i="4"/>
  <c r="G18" i="4"/>
  <c r="D132" i="4" s="1"/>
  <c r="C18" i="4"/>
  <c r="G17" i="4"/>
  <c r="C15" i="4"/>
  <c r="G13" i="4"/>
  <c r="D13" i="4"/>
  <c r="G34" i="4" s="1"/>
  <c r="D139" i="4" s="1"/>
  <c r="C13" i="4"/>
  <c r="B13" i="4"/>
  <c r="G12" i="4"/>
  <c r="G11" i="4"/>
  <c r="G10" i="4"/>
  <c r="G9" i="4"/>
  <c r="G8" i="4"/>
  <c r="F90" i="4" s="1"/>
  <c r="G7" i="4"/>
  <c r="G6" i="4"/>
  <c r="C90" i="4" s="1"/>
  <c r="D140" i="3"/>
  <c r="D138" i="3"/>
  <c r="D136" i="3"/>
  <c r="D129" i="3"/>
  <c r="D128" i="3"/>
  <c r="D127" i="3"/>
  <c r="D130" i="3" s="1"/>
  <c r="C115" i="3"/>
  <c r="F104" i="3"/>
  <c r="C104" i="3"/>
  <c r="D103" i="3"/>
  <c r="C103" i="3"/>
  <c r="D100" i="3"/>
  <c r="C100" i="3" s="1"/>
  <c r="F83" i="3"/>
  <c r="C83" i="3"/>
  <c r="F76" i="3"/>
  <c r="C76" i="3"/>
  <c r="F75" i="3"/>
  <c r="C75" i="3"/>
  <c r="C65" i="3"/>
  <c r="C32" i="3"/>
  <c r="G32" i="3" s="1"/>
  <c r="G31" i="3"/>
  <c r="D137" i="3" s="1"/>
  <c r="C31" i="3"/>
  <c r="C29" i="3"/>
  <c r="G29" i="3" s="1"/>
  <c r="D135" i="3" s="1"/>
  <c r="G28" i="3"/>
  <c r="D134" i="3" s="1"/>
  <c r="C28" i="3"/>
  <c r="C27" i="3"/>
  <c r="G27" i="3" s="1"/>
  <c r="G18" i="3"/>
  <c r="C18" i="3"/>
  <c r="C15" i="3"/>
  <c r="D13" i="3"/>
  <c r="G34" i="3" s="1"/>
  <c r="D139" i="3" s="1"/>
  <c r="C13" i="3"/>
  <c r="B13" i="3"/>
  <c r="G13" i="3" s="1"/>
  <c r="G12" i="3"/>
  <c r="G11" i="3"/>
  <c r="G10" i="3"/>
  <c r="G9" i="3"/>
  <c r="G8" i="3"/>
  <c r="F90" i="3" s="1"/>
  <c r="G7" i="3"/>
  <c r="G6" i="3"/>
  <c r="C90" i="3" s="1"/>
  <c r="D140" i="2"/>
  <c r="D138" i="2"/>
  <c r="D136" i="2"/>
  <c r="D129" i="2"/>
  <c r="D128" i="2"/>
  <c r="D127" i="2"/>
  <c r="D130" i="2" s="1"/>
  <c r="C115" i="2"/>
  <c r="F104" i="2"/>
  <c r="C104" i="2"/>
  <c r="D103" i="2"/>
  <c r="C103" i="2"/>
  <c r="D100" i="2"/>
  <c r="C100" i="2" s="1"/>
  <c r="F83" i="2"/>
  <c r="C83" i="2"/>
  <c r="F76" i="2"/>
  <c r="C76" i="2"/>
  <c r="F75" i="2"/>
  <c r="C75" i="2"/>
  <c r="C65" i="2"/>
  <c r="C32" i="2"/>
  <c r="G32" i="2" s="1"/>
  <c r="C31" i="2"/>
  <c r="G31" i="2" s="1"/>
  <c r="D137" i="2" s="1"/>
  <c r="C29" i="2"/>
  <c r="G29" i="2" s="1"/>
  <c r="D135" i="2" s="1"/>
  <c r="C28" i="2"/>
  <c r="G28" i="2" s="1"/>
  <c r="C27" i="2"/>
  <c r="G27" i="2" s="1"/>
  <c r="C18" i="2"/>
  <c r="G18" i="2" s="1"/>
  <c r="C15" i="2"/>
  <c r="D13" i="2"/>
  <c r="G34" i="2" s="1"/>
  <c r="D139" i="2" s="1"/>
  <c r="C13" i="2"/>
  <c r="B13" i="2"/>
  <c r="G13" i="2" s="1"/>
  <c r="G12" i="2"/>
  <c r="G11" i="2"/>
  <c r="G10" i="2"/>
  <c r="G9" i="2"/>
  <c r="G8" i="2"/>
  <c r="F90" i="2" s="1"/>
  <c r="G7" i="2"/>
  <c r="G6" i="2"/>
  <c r="C90" i="2" s="1"/>
  <c r="D140" i="1"/>
  <c r="D138" i="1"/>
  <c r="D136" i="1"/>
  <c r="D129" i="1"/>
  <c r="D128" i="1"/>
  <c r="D127" i="1"/>
  <c r="D130" i="1" s="1"/>
  <c r="C115" i="1"/>
  <c r="F104" i="1"/>
  <c r="C104" i="1"/>
  <c r="D103" i="1"/>
  <c r="C103" i="1"/>
  <c r="D100" i="1"/>
  <c r="C100" i="1" s="1"/>
  <c r="F83" i="1"/>
  <c r="C83" i="1"/>
  <c r="F76" i="1"/>
  <c r="C76" i="1"/>
  <c r="F75" i="1"/>
  <c r="C75" i="1"/>
  <c r="C65" i="1"/>
  <c r="C32" i="1"/>
  <c r="G32" i="1" s="1"/>
  <c r="G31" i="1"/>
  <c r="D137" i="1" s="1"/>
  <c r="C31" i="1"/>
  <c r="C29" i="1"/>
  <c r="G29" i="1" s="1"/>
  <c r="D135" i="1" s="1"/>
  <c r="G28" i="1"/>
  <c r="D134" i="1" s="1"/>
  <c r="C28" i="1"/>
  <c r="C27" i="1"/>
  <c r="G27" i="1" s="1"/>
  <c r="G18" i="1"/>
  <c r="C18" i="1"/>
  <c r="C15" i="1"/>
  <c r="D13" i="1"/>
  <c r="G34" i="1" s="1"/>
  <c r="D139" i="1" s="1"/>
  <c r="C13" i="1"/>
  <c r="B13" i="1"/>
  <c r="G13" i="1" s="1"/>
  <c r="G12" i="1"/>
  <c r="G11" i="1"/>
  <c r="G10" i="1"/>
  <c r="G9" i="1"/>
  <c r="G8" i="1"/>
  <c r="F90" i="1" s="1"/>
  <c r="G7" i="1"/>
  <c r="G6" i="1"/>
  <c r="C90" i="1" s="1"/>
  <c r="C99" i="66" l="1"/>
  <c r="D134" i="66"/>
  <c r="D101" i="66"/>
  <c r="G37" i="66"/>
  <c r="C39" i="66" s="1"/>
  <c r="C40" i="66" s="1"/>
  <c r="C102" i="66"/>
  <c r="D133" i="66"/>
  <c r="D141" i="66" s="1"/>
  <c r="D101" i="65"/>
  <c r="G37" i="65"/>
  <c r="G13" i="65"/>
  <c r="G17" i="65"/>
  <c r="C99" i="65" s="1"/>
  <c r="D132" i="64"/>
  <c r="D141" i="64" s="1"/>
  <c r="G37" i="64"/>
  <c r="C39" i="64" s="1"/>
  <c r="C40" i="64" s="1"/>
  <c r="D101" i="64"/>
  <c r="G17" i="64"/>
  <c r="C99" i="64" s="1"/>
  <c r="D134" i="63"/>
  <c r="D101" i="63"/>
  <c r="G37" i="63"/>
  <c r="C39" i="63" s="1"/>
  <c r="C40" i="63" s="1"/>
  <c r="G17" i="63"/>
  <c r="C99" i="63" s="1"/>
  <c r="D134" i="62"/>
  <c r="D101" i="62"/>
  <c r="G37" i="62"/>
  <c r="C39" i="62" s="1"/>
  <c r="C40" i="62" s="1"/>
  <c r="D141" i="62"/>
  <c r="D99" i="62"/>
  <c r="D105" i="62" s="1"/>
  <c r="D101" i="61"/>
  <c r="D135" i="61"/>
  <c r="G37" i="61"/>
  <c r="G17" i="61"/>
  <c r="C99" i="61" s="1"/>
  <c r="D133" i="60"/>
  <c r="D102" i="60"/>
  <c r="C102" i="60"/>
  <c r="G37" i="60"/>
  <c r="C39" i="60" s="1"/>
  <c r="D134" i="60"/>
  <c r="D101" i="60"/>
  <c r="C40" i="60"/>
  <c r="D132" i="60"/>
  <c r="D141" i="60" s="1"/>
  <c r="G17" i="60"/>
  <c r="C99" i="60" s="1"/>
  <c r="D134" i="59"/>
  <c r="D101" i="59"/>
  <c r="D133" i="59"/>
  <c r="D102" i="59"/>
  <c r="C102" i="59"/>
  <c r="G37" i="59"/>
  <c r="C39" i="59" s="1"/>
  <c r="C40" i="59"/>
  <c r="G17" i="59"/>
  <c r="C99" i="59" s="1"/>
  <c r="G17" i="58"/>
  <c r="C99" i="58" s="1"/>
  <c r="G37" i="58"/>
  <c r="D101" i="58"/>
  <c r="D134" i="57"/>
  <c r="D101" i="57"/>
  <c r="G37" i="57"/>
  <c r="C39" i="57" s="1"/>
  <c r="C40" i="57" s="1"/>
  <c r="D99" i="57"/>
  <c r="D141" i="57"/>
  <c r="G17" i="56"/>
  <c r="C99" i="56" s="1"/>
  <c r="G37" i="56"/>
  <c r="C39" i="56" s="1"/>
  <c r="C40" i="56" s="1"/>
  <c r="G13" i="56"/>
  <c r="D101" i="56"/>
  <c r="D134" i="55"/>
  <c r="D101" i="55"/>
  <c r="G37" i="55"/>
  <c r="C39" i="55" s="1"/>
  <c r="C40" i="55" s="1"/>
  <c r="D99" i="55"/>
  <c r="D141" i="55"/>
  <c r="C99" i="54"/>
  <c r="G37" i="54"/>
  <c r="C39" i="54" s="1"/>
  <c r="C40" i="54" s="1"/>
  <c r="C102" i="54"/>
  <c r="D101" i="54"/>
  <c r="D134" i="53"/>
  <c r="D101" i="53"/>
  <c r="C102" i="53"/>
  <c r="G37" i="53"/>
  <c r="C39" i="53" s="1"/>
  <c r="C40" i="53" s="1"/>
  <c r="D133" i="53"/>
  <c r="D102" i="53"/>
  <c r="C99" i="53"/>
  <c r="D132" i="53"/>
  <c r="D99" i="52"/>
  <c r="C40" i="52"/>
  <c r="D141" i="52"/>
  <c r="G37" i="52"/>
  <c r="C39" i="52" s="1"/>
  <c r="C102" i="52"/>
  <c r="D101" i="52"/>
  <c r="D133" i="51"/>
  <c r="D102" i="51"/>
  <c r="C102" i="51"/>
  <c r="G37" i="51"/>
  <c r="D134" i="51"/>
  <c r="D101" i="51"/>
  <c r="G17" i="51"/>
  <c r="C99" i="51" s="1"/>
  <c r="D141" i="50"/>
  <c r="G37" i="50"/>
  <c r="C39" i="50" s="1"/>
  <c r="C40" i="50" s="1"/>
  <c r="C102" i="50"/>
  <c r="C99" i="50"/>
  <c r="D101" i="50"/>
  <c r="D99" i="49"/>
  <c r="D105" i="49" s="1"/>
  <c r="D134" i="49"/>
  <c r="D141" i="49" s="1"/>
  <c r="D101" i="49"/>
  <c r="G37" i="49"/>
  <c r="C39" i="49" s="1"/>
  <c r="C40" i="49" s="1"/>
  <c r="C102" i="49"/>
  <c r="D102" i="49"/>
  <c r="D141" i="48"/>
  <c r="G37" i="48"/>
  <c r="C39" i="48" s="1"/>
  <c r="C40" i="48" s="1"/>
  <c r="C102" i="48"/>
  <c r="D99" i="48"/>
  <c r="D101" i="48"/>
  <c r="D99" i="47"/>
  <c r="C40" i="47"/>
  <c r="D141" i="47"/>
  <c r="G37" i="47"/>
  <c r="C39" i="47" s="1"/>
  <c r="C102" i="47"/>
  <c r="D101" i="47"/>
  <c r="D141" i="46"/>
  <c r="G37" i="46"/>
  <c r="C39" i="46" s="1"/>
  <c r="C40" i="46" s="1"/>
  <c r="C102" i="46"/>
  <c r="C99" i="46"/>
  <c r="D101" i="46"/>
  <c r="G37" i="45"/>
  <c r="C39" i="45" s="1"/>
  <c r="C40" i="45" s="1"/>
  <c r="C102" i="45"/>
  <c r="C99" i="45"/>
  <c r="D101" i="45"/>
  <c r="D99" i="44"/>
  <c r="D133" i="44"/>
  <c r="D102" i="44"/>
  <c r="C102" i="44"/>
  <c r="G37" i="44"/>
  <c r="C39" i="44" s="1"/>
  <c r="C40" i="44" s="1"/>
  <c r="D134" i="44"/>
  <c r="D101" i="44"/>
  <c r="D141" i="44"/>
  <c r="G37" i="43"/>
  <c r="C39" i="43" s="1"/>
  <c r="C40" i="43" s="1"/>
  <c r="C102" i="43"/>
  <c r="C99" i="43"/>
  <c r="D101" i="43"/>
  <c r="D99" i="42"/>
  <c r="C40" i="42"/>
  <c r="D141" i="42"/>
  <c r="G37" i="42"/>
  <c r="C39" i="42" s="1"/>
  <c r="C102" i="42"/>
  <c r="D101" i="42"/>
  <c r="D102" i="41"/>
  <c r="D133" i="41"/>
  <c r="C102" i="41"/>
  <c r="G37" i="41"/>
  <c r="D101" i="41"/>
  <c r="G17" i="41"/>
  <c r="C99" i="41" s="1"/>
  <c r="D133" i="40"/>
  <c r="D102" i="40"/>
  <c r="C102" i="40"/>
  <c r="G37" i="40"/>
  <c r="C39" i="40" s="1"/>
  <c r="C40" i="40" s="1"/>
  <c r="D139" i="40"/>
  <c r="C99" i="40"/>
  <c r="D101" i="40"/>
  <c r="D135" i="40"/>
  <c r="D141" i="40"/>
  <c r="G37" i="39"/>
  <c r="C39" i="39" s="1"/>
  <c r="C40" i="39" s="1"/>
  <c r="C102" i="39"/>
  <c r="C99" i="39"/>
  <c r="D101" i="39"/>
  <c r="D134" i="38"/>
  <c r="D101" i="38"/>
  <c r="G37" i="38"/>
  <c r="C39" i="38" s="1"/>
  <c r="C40" i="38" s="1"/>
  <c r="D102" i="38"/>
  <c r="G17" i="38"/>
  <c r="C99" i="38" s="1"/>
  <c r="D102" i="37"/>
  <c r="G17" i="37"/>
  <c r="C99" i="37" s="1"/>
  <c r="D101" i="37"/>
  <c r="G37" i="37"/>
  <c r="D101" i="36"/>
  <c r="D134" i="36"/>
  <c r="D133" i="36"/>
  <c r="D102" i="36"/>
  <c r="C102" i="36"/>
  <c r="D132" i="36"/>
  <c r="G34" i="36"/>
  <c r="D139" i="36" s="1"/>
  <c r="G13" i="36"/>
  <c r="D134" i="35"/>
  <c r="D101" i="35"/>
  <c r="D102" i="35"/>
  <c r="C102" i="35"/>
  <c r="G37" i="35"/>
  <c r="C39" i="35" s="1"/>
  <c r="D133" i="35"/>
  <c r="C40" i="35"/>
  <c r="D132" i="35"/>
  <c r="C99" i="35"/>
  <c r="D134" i="34"/>
  <c r="D101" i="34"/>
  <c r="D133" i="34"/>
  <c r="D102" i="34"/>
  <c r="C102" i="34"/>
  <c r="G37" i="34"/>
  <c r="C39" i="34" s="1"/>
  <c r="C40" i="34" s="1"/>
  <c r="G13" i="34"/>
  <c r="G17" i="34"/>
  <c r="C99" i="34" s="1"/>
  <c r="D133" i="33"/>
  <c r="D102" i="33"/>
  <c r="C102" i="33"/>
  <c r="G37" i="33"/>
  <c r="G17" i="33"/>
  <c r="C99" i="33" s="1"/>
  <c r="D101" i="33"/>
  <c r="D133" i="32"/>
  <c r="D102" i="32"/>
  <c r="C102" i="32"/>
  <c r="G37" i="32"/>
  <c r="C39" i="32" s="1"/>
  <c r="C40" i="32" s="1"/>
  <c r="G17" i="32"/>
  <c r="D101" i="32"/>
  <c r="D102" i="31"/>
  <c r="D133" i="31"/>
  <c r="C102" i="31"/>
  <c r="G37" i="31"/>
  <c r="C39" i="31" s="1"/>
  <c r="D134" i="31"/>
  <c r="D101" i="31"/>
  <c r="C40" i="31"/>
  <c r="D132" i="31"/>
  <c r="D141" i="31" s="1"/>
  <c r="G17" i="31"/>
  <c r="C99" i="31" s="1"/>
  <c r="D133" i="30"/>
  <c r="D102" i="30"/>
  <c r="C102" i="30"/>
  <c r="G37" i="30"/>
  <c r="C39" i="30" s="1"/>
  <c r="C40" i="30" s="1"/>
  <c r="G17" i="30"/>
  <c r="D101" i="30"/>
  <c r="D102" i="29"/>
  <c r="D133" i="29"/>
  <c r="C102" i="29"/>
  <c r="G37" i="29"/>
  <c r="C39" i="29" s="1"/>
  <c r="D134" i="29"/>
  <c r="D101" i="29"/>
  <c r="C40" i="29"/>
  <c r="D132" i="29"/>
  <c r="D141" i="29" s="1"/>
  <c r="G17" i="29"/>
  <c r="C99" i="29" s="1"/>
  <c r="D141" i="28"/>
  <c r="G37" i="28"/>
  <c r="C39" i="28" s="1"/>
  <c r="C40" i="28" s="1"/>
  <c r="C102" i="28"/>
  <c r="C99" i="28"/>
  <c r="D101" i="28"/>
  <c r="D134" i="27"/>
  <c r="D101" i="27"/>
  <c r="D133" i="27"/>
  <c r="D102" i="27"/>
  <c r="C102" i="27"/>
  <c r="G37" i="27"/>
  <c r="C39" i="27" s="1"/>
  <c r="C40" i="27"/>
  <c r="G17" i="27"/>
  <c r="C99" i="27" s="1"/>
  <c r="G37" i="26"/>
  <c r="C39" i="26" s="1"/>
  <c r="C40" i="26" s="1"/>
  <c r="C102" i="26"/>
  <c r="C99" i="26"/>
  <c r="D101" i="26"/>
  <c r="D133" i="25"/>
  <c r="D102" i="25"/>
  <c r="C102" i="25"/>
  <c r="G37" i="25"/>
  <c r="C39" i="25" s="1"/>
  <c r="C40" i="25" s="1"/>
  <c r="D134" i="25"/>
  <c r="D101" i="25"/>
  <c r="D132" i="25"/>
  <c r="D141" i="25" s="1"/>
  <c r="G17" i="25"/>
  <c r="C99" i="25" s="1"/>
  <c r="D134" i="24"/>
  <c r="D141" i="24" s="1"/>
  <c r="D101" i="24"/>
  <c r="G37" i="24"/>
  <c r="C39" i="24" s="1"/>
  <c r="C40" i="24" s="1"/>
  <c r="C99" i="24"/>
  <c r="D134" i="23"/>
  <c r="D101" i="23"/>
  <c r="G37" i="23"/>
  <c r="G17" i="23"/>
  <c r="C99" i="23" s="1"/>
  <c r="G13" i="22"/>
  <c r="D101" i="22"/>
  <c r="G37" i="22"/>
  <c r="G17" i="22"/>
  <c r="C99" i="22" s="1"/>
  <c r="D99" i="21"/>
  <c r="D141" i="21"/>
  <c r="G37" i="21"/>
  <c r="C39" i="21" s="1"/>
  <c r="C40" i="21" s="1"/>
  <c r="C102" i="21"/>
  <c r="D102" i="21"/>
  <c r="D101" i="21"/>
  <c r="D134" i="20"/>
  <c r="D101" i="20"/>
  <c r="D133" i="20"/>
  <c r="D102" i="20"/>
  <c r="C102" i="20"/>
  <c r="G37" i="20"/>
  <c r="C39" i="20" s="1"/>
  <c r="C40" i="20"/>
  <c r="G17" i="20"/>
  <c r="C99" i="20" s="1"/>
  <c r="D141" i="19"/>
  <c r="G37" i="19"/>
  <c r="C39" i="19" s="1"/>
  <c r="C40" i="19" s="1"/>
  <c r="C102" i="19"/>
  <c r="C99" i="19"/>
  <c r="D102" i="19"/>
  <c r="D101" i="19"/>
  <c r="G37" i="18"/>
  <c r="C39" i="18" s="1"/>
  <c r="C40" i="18" s="1"/>
  <c r="D101" i="18"/>
  <c r="G13" i="18"/>
  <c r="G17" i="18"/>
  <c r="C99" i="18" s="1"/>
  <c r="G37" i="17"/>
  <c r="C39" i="17" s="1"/>
  <c r="C40" i="17" s="1"/>
  <c r="C102" i="17"/>
  <c r="C99" i="17"/>
  <c r="D101" i="17"/>
  <c r="D133" i="16"/>
  <c r="D102" i="16"/>
  <c r="C102" i="16"/>
  <c r="G37" i="16"/>
  <c r="D134" i="16"/>
  <c r="D101" i="16"/>
  <c r="G17" i="16"/>
  <c r="C99" i="16" s="1"/>
  <c r="G37" i="15"/>
  <c r="C102" i="15"/>
  <c r="D101" i="15"/>
  <c r="G17" i="15"/>
  <c r="C99" i="15" s="1"/>
  <c r="D99" i="14"/>
  <c r="D134" i="14"/>
  <c r="D101" i="14"/>
  <c r="D133" i="14"/>
  <c r="D141" i="14" s="1"/>
  <c r="G37" i="14"/>
  <c r="C39" i="14" s="1"/>
  <c r="C40" i="14" s="1"/>
  <c r="C102" i="14"/>
  <c r="G37" i="13"/>
  <c r="C39" i="13" s="1"/>
  <c r="C40" i="13" s="1"/>
  <c r="C102" i="13"/>
  <c r="C99" i="13"/>
  <c r="D101" i="13"/>
  <c r="D133" i="12"/>
  <c r="D102" i="12"/>
  <c r="C102" i="12"/>
  <c r="G37" i="12"/>
  <c r="C39" i="12" s="1"/>
  <c r="C40" i="12" s="1"/>
  <c r="G17" i="12"/>
  <c r="D101" i="12"/>
  <c r="C40" i="11"/>
  <c r="D102" i="11"/>
  <c r="C102" i="11"/>
  <c r="G37" i="11"/>
  <c r="C39" i="11" s="1"/>
  <c r="D133" i="11"/>
  <c r="D141" i="11" s="1"/>
  <c r="C99" i="11"/>
  <c r="D101" i="11"/>
  <c r="G37" i="10"/>
  <c r="C39" i="10" s="1"/>
  <c r="C40" i="10" s="1"/>
  <c r="C102" i="10"/>
  <c r="D101" i="10"/>
  <c r="G17" i="10"/>
  <c r="C99" i="10" s="1"/>
  <c r="C99" i="9"/>
  <c r="D134" i="9"/>
  <c r="D101" i="9"/>
  <c r="D141" i="9"/>
  <c r="G37" i="9"/>
  <c r="C39" i="9" s="1"/>
  <c r="C40" i="9" s="1"/>
  <c r="C102" i="9"/>
  <c r="D102" i="9"/>
  <c r="D141" i="8"/>
  <c r="G37" i="8"/>
  <c r="C39" i="8" s="1"/>
  <c r="C40" i="8" s="1"/>
  <c r="C102" i="8"/>
  <c r="C99" i="8"/>
  <c r="D101" i="8"/>
  <c r="D133" i="7"/>
  <c r="D102" i="7"/>
  <c r="C102" i="7"/>
  <c r="G37" i="7"/>
  <c r="C39" i="7" s="1"/>
  <c r="C40" i="7" s="1"/>
  <c r="G17" i="7"/>
  <c r="D101" i="7"/>
  <c r="G37" i="6"/>
  <c r="C39" i="6" s="1"/>
  <c r="C40" i="6" s="1"/>
  <c r="C102" i="6"/>
  <c r="C99" i="6"/>
  <c r="D101" i="6"/>
  <c r="G37" i="5"/>
  <c r="C39" i="5" s="1"/>
  <c r="C40" i="5" s="1"/>
  <c r="C102" i="5"/>
  <c r="C99" i="5"/>
  <c r="D101" i="5"/>
  <c r="D141" i="4"/>
  <c r="G37" i="4"/>
  <c r="C39" i="4" s="1"/>
  <c r="C40" i="4" s="1"/>
  <c r="C102" i="4"/>
  <c r="C99" i="4"/>
  <c r="D101" i="4"/>
  <c r="D133" i="3"/>
  <c r="D102" i="3"/>
  <c r="C102" i="3"/>
  <c r="G37" i="3"/>
  <c r="C39" i="3" s="1"/>
  <c r="C40" i="3" s="1"/>
  <c r="G17" i="3"/>
  <c r="D101" i="3"/>
  <c r="D133" i="2"/>
  <c r="D102" i="2"/>
  <c r="C102" i="2"/>
  <c r="G37" i="2"/>
  <c r="C39" i="2" s="1"/>
  <c r="C40" i="2" s="1"/>
  <c r="D134" i="2"/>
  <c r="D101" i="2"/>
  <c r="D132" i="2"/>
  <c r="D141" i="2" s="1"/>
  <c r="G17" i="2"/>
  <c r="C99" i="2" s="1"/>
  <c r="D133" i="1"/>
  <c r="D102" i="1"/>
  <c r="C102" i="1"/>
  <c r="G37" i="1"/>
  <c r="G17" i="1"/>
  <c r="C99" i="1" s="1"/>
  <c r="D101" i="1"/>
  <c r="D99" i="66" l="1"/>
  <c r="D105" i="66" s="1"/>
  <c r="D142" i="66"/>
  <c r="G101" i="66"/>
  <c r="C101" i="66" s="1"/>
  <c r="C105" i="66" s="1"/>
  <c r="C92" i="66"/>
  <c r="C39" i="65"/>
  <c r="C40" i="65" s="1"/>
  <c r="D99" i="65"/>
  <c r="D105" i="65" s="1"/>
  <c r="D132" i="65"/>
  <c r="D141" i="65" s="1"/>
  <c r="D142" i="64"/>
  <c r="G101" i="64"/>
  <c r="C92" i="64"/>
  <c r="C101" i="64"/>
  <c r="C105" i="64" s="1"/>
  <c r="D99" i="64"/>
  <c r="D105" i="64" s="1"/>
  <c r="D142" i="63"/>
  <c r="G101" i="63"/>
  <c r="C101" i="63" s="1"/>
  <c r="C105" i="63" s="1"/>
  <c r="C92" i="63"/>
  <c r="D99" i="63"/>
  <c r="D105" i="63" s="1"/>
  <c r="D132" i="63"/>
  <c r="D141" i="63" s="1"/>
  <c r="D142" i="62"/>
  <c r="G101" i="62"/>
  <c r="C101" i="62" s="1"/>
  <c r="C105" i="62" s="1"/>
  <c r="C92" i="62"/>
  <c r="D99" i="61"/>
  <c r="D105" i="61" s="1"/>
  <c r="C39" i="61"/>
  <c r="C40" i="61" s="1"/>
  <c r="D132" i="61"/>
  <c r="D141" i="61" s="1"/>
  <c r="D142" i="60"/>
  <c r="G101" i="60"/>
  <c r="C92" i="60"/>
  <c r="C101" i="60"/>
  <c r="C105" i="60" s="1"/>
  <c r="D99" i="60"/>
  <c r="D105" i="60" s="1"/>
  <c r="D132" i="59"/>
  <c r="D141" i="59" s="1"/>
  <c r="D142" i="59"/>
  <c r="G101" i="59"/>
  <c r="C101" i="59" s="1"/>
  <c r="C105" i="59" s="1"/>
  <c r="C92" i="59"/>
  <c r="D99" i="59"/>
  <c r="D105" i="59" s="1"/>
  <c r="C39" i="58"/>
  <c r="C40" i="58" s="1"/>
  <c r="D132" i="58"/>
  <c r="D141" i="58" s="1"/>
  <c r="D99" i="58"/>
  <c r="D105" i="58" s="1"/>
  <c r="D142" i="57"/>
  <c r="G101" i="57"/>
  <c r="C101" i="57" s="1"/>
  <c r="C105" i="57" s="1"/>
  <c r="C92" i="57"/>
  <c r="D105" i="57"/>
  <c r="D142" i="56"/>
  <c r="G101" i="56"/>
  <c r="C92" i="56"/>
  <c r="C105" i="56"/>
  <c r="D99" i="56"/>
  <c r="D105" i="56" s="1"/>
  <c r="C101" i="56"/>
  <c r="D132" i="56"/>
  <c r="D141" i="56" s="1"/>
  <c r="D142" i="55"/>
  <c r="G101" i="55"/>
  <c r="C101" i="55" s="1"/>
  <c r="C105" i="55" s="1"/>
  <c r="C92" i="55"/>
  <c r="D105" i="55"/>
  <c r="D142" i="54"/>
  <c r="G101" i="54"/>
  <c r="C92" i="54"/>
  <c r="C105" i="54"/>
  <c r="D99" i="54"/>
  <c r="D105" i="54" s="1"/>
  <c r="C101" i="54"/>
  <c r="D142" i="53"/>
  <c r="G101" i="53"/>
  <c r="C92" i="53"/>
  <c r="C101" i="53"/>
  <c r="C105" i="53" s="1"/>
  <c r="D99" i="53"/>
  <c r="D105" i="53" s="1"/>
  <c r="D141" i="53"/>
  <c r="D142" i="52"/>
  <c r="G101" i="52"/>
  <c r="C101" i="52" s="1"/>
  <c r="C105" i="52" s="1"/>
  <c r="C92" i="52"/>
  <c r="D105" i="52"/>
  <c r="D99" i="51"/>
  <c r="D105" i="51" s="1"/>
  <c r="C39" i="51"/>
  <c r="C40" i="51" s="1"/>
  <c r="D132" i="51"/>
  <c r="D141" i="51" s="1"/>
  <c r="D142" i="50"/>
  <c r="G101" i="50"/>
  <c r="C101" i="50" s="1"/>
  <c r="C105" i="50" s="1"/>
  <c r="C92" i="50"/>
  <c r="D99" i="50"/>
  <c r="D105" i="50" s="1"/>
  <c r="D142" i="49"/>
  <c r="G101" i="49"/>
  <c r="C101" i="49" s="1"/>
  <c r="C105" i="49" s="1"/>
  <c r="C92" i="49"/>
  <c r="D142" i="48"/>
  <c r="G101" i="48"/>
  <c r="C101" i="48" s="1"/>
  <c r="C105" i="48" s="1"/>
  <c r="C92" i="48"/>
  <c r="D105" i="48"/>
  <c r="D142" i="47"/>
  <c r="G101" i="47"/>
  <c r="C101" i="47" s="1"/>
  <c r="C105" i="47" s="1"/>
  <c r="C92" i="47"/>
  <c r="D105" i="47"/>
  <c r="D142" i="46"/>
  <c r="G101" i="46"/>
  <c r="C92" i="46"/>
  <c r="C101" i="46"/>
  <c r="C105" i="46" s="1"/>
  <c r="D99" i="46"/>
  <c r="D105" i="46" s="1"/>
  <c r="D142" i="45"/>
  <c r="G101" i="45"/>
  <c r="C92" i="45"/>
  <c r="C105" i="45"/>
  <c r="D99" i="45"/>
  <c r="D105" i="45" s="1"/>
  <c r="C101" i="45"/>
  <c r="D142" i="44"/>
  <c r="G101" i="44"/>
  <c r="C101" i="44" s="1"/>
  <c r="C105" i="44" s="1"/>
  <c r="C92" i="44"/>
  <c r="D105" i="44"/>
  <c r="D142" i="43"/>
  <c r="G101" i="43"/>
  <c r="C92" i="43"/>
  <c r="C105" i="43"/>
  <c r="D99" i="43"/>
  <c r="D105" i="43" s="1"/>
  <c r="C101" i="43"/>
  <c r="D142" i="42"/>
  <c r="G101" i="42"/>
  <c r="C101" i="42" s="1"/>
  <c r="C105" i="42" s="1"/>
  <c r="C92" i="42"/>
  <c r="D105" i="42"/>
  <c r="D99" i="41"/>
  <c r="D105" i="41" s="1"/>
  <c r="C39" i="41"/>
  <c r="C40" i="41" s="1"/>
  <c r="D132" i="41"/>
  <c r="D141" i="41" s="1"/>
  <c r="D142" i="40"/>
  <c r="G101" i="40"/>
  <c r="C101" i="40" s="1"/>
  <c r="C105" i="40" s="1"/>
  <c r="C92" i="40"/>
  <c r="D99" i="40"/>
  <c r="D105" i="40" s="1"/>
  <c r="D142" i="39"/>
  <c r="G101" i="39"/>
  <c r="C92" i="39"/>
  <c r="D99" i="39"/>
  <c r="D105" i="39" s="1"/>
  <c r="C101" i="39"/>
  <c r="C105" i="39" s="1"/>
  <c r="D142" i="38"/>
  <c r="G101" i="38"/>
  <c r="C92" i="38"/>
  <c r="C105" i="38"/>
  <c r="D99" i="38"/>
  <c r="D105" i="38" s="1"/>
  <c r="C101" i="38"/>
  <c r="D132" i="38"/>
  <c r="D141" i="38" s="1"/>
  <c r="D99" i="37"/>
  <c r="D105" i="37" s="1"/>
  <c r="C39" i="37"/>
  <c r="C40" i="37" s="1"/>
  <c r="D132" i="37"/>
  <c r="D141" i="37" s="1"/>
  <c r="G37" i="36"/>
  <c r="C39" i="36" s="1"/>
  <c r="C40" i="36" s="1"/>
  <c r="D141" i="36"/>
  <c r="C99" i="36"/>
  <c r="D142" i="35"/>
  <c r="G101" i="35"/>
  <c r="C101" i="35" s="1"/>
  <c r="C105" i="35" s="1"/>
  <c r="C92" i="35"/>
  <c r="D141" i="35"/>
  <c r="D99" i="35"/>
  <c r="D105" i="35" s="1"/>
  <c r="D142" i="34"/>
  <c r="G101" i="34"/>
  <c r="C92" i="34"/>
  <c r="C105" i="34"/>
  <c r="D99" i="34"/>
  <c r="D105" i="34" s="1"/>
  <c r="C101" i="34"/>
  <c r="D132" i="34"/>
  <c r="D141" i="34" s="1"/>
  <c r="D99" i="33"/>
  <c r="D105" i="33" s="1"/>
  <c r="C39" i="33"/>
  <c r="C40" i="33" s="1"/>
  <c r="D132" i="33"/>
  <c r="D141" i="33" s="1"/>
  <c r="D142" i="32"/>
  <c r="G101" i="32"/>
  <c r="C92" i="32"/>
  <c r="D132" i="32"/>
  <c r="D141" i="32" s="1"/>
  <c r="C99" i="32"/>
  <c r="C101" i="32"/>
  <c r="D142" i="31"/>
  <c r="G101" i="31"/>
  <c r="C101" i="31" s="1"/>
  <c r="C105" i="31" s="1"/>
  <c r="C92" i="31"/>
  <c r="D99" i="31"/>
  <c r="D105" i="31" s="1"/>
  <c r="D142" i="30"/>
  <c r="G101" i="30"/>
  <c r="C92" i="30"/>
  <c r="D132" i="30"/>
  <c r="D141" i="30" s="1"/>
  <c r="C99" i="30"/>
  <c r="C101" i="30"/>
  <c r="D142" i="29"/>
  <c r="G101" i="29"/>
  <c r="C92" i="29"/>
  <c r="C101" i="29"/>
  <c r="C105" i="29" s="1"/>
  <c r="D99" i="29"/>
  <c r="D105" i="29" s="1"/>
  <c r="D142" i="28"/>
  <c r="G101" i="28"/>
  <c r="C101" i="28" s="1"/>
  <c r="C105" i="28" s="1"/>
  <c r="C92" i="28"/>
  <c r="D99" i="28"/>
  <c r="D105" i="28" s="1"/>
  <c r="D142" i="27"/>
  <c r="G101" i="27"/>
  <c r="C101" i="27" s="1"/>
  <c r="C105" i="27" s="1"/>
  <c r="C92" i="27"/>
  <c r="D132" i="27"/>
  <c r="D141" i="27" s="1"/>
  <c r="D99" i="27"/>
  <c r="D105" i="27" s="1"/>
  <c r="D142" i="26"/>
  <c r="G101" i="26"/>
  <c r="C92" i="26"/>
  <c r="D99" i="26"/>
  <c r="D105" i="26" s="1"/>
  <c r="C101" i="26"/>
  <c r="C105" i="26" s="1"/>
  <c r="D142" i="25"/>
  <c r="G101" i="25"/>
  <c r="C101" i="25" s="1"/>
  <c r="C105" i="25" s="1"/>
  <c r="C92" i="25"/>
  <c r="D99" i="25"/>
  <c r="D105" i="25" s="1"/>
  <c r="D142" i="24"/>
  <c r="G101" i="24"/>
  <c r="C92" i="24"/>
  <c r="D99" i="24"/>
  <c r="D105" i="24" s="1"/>
  <c r="C101" i="24"/>
  <c r="C105" i="24" s="1"/>
  <c r="D99" i="23"/>
  <c r="D105" i="23" s="1"/>
  <c r="C39" i="23"/>
  <c r="C40" i="23" s="1"/>
  <c r="D132" i="23"/>
  <c r="D141" i="23" s="1"/>
  <c r="D99" i="22"/>
  <c r="D105" i="22" s="1"/>
  <c r="D132" i="22"/>
  <c r="D141" i="22" s="1"/>
  <c r="C39" i="22"/>
  <c r="C40" i="22" s="1"/>
  <c r="D142" i="21"/>
  <c r="G101" i="21"/>
  <c r="C92" i="21"/>
  <c r="C101" i="21"/>
  <c r="C105" i="21" s="1"/>
  <c r="D105" i="21"/>
  <c r="D142" i="20"/>
  <c r="G101" i="20"/>
  <c r="C101" i="20" s="1"/>
  <c r="C105" i="20" s="1"/>
  <c r="C92" i="20"/>
  <c r="D132" i="20"/>
  <c r="D141" i="20" s="1"/>
  <c r="D99" i="20"/>
  <c r="D105" i="20" s="1"/>
  <c r="D142" i="19"/>
  <c r="G101" i="19"/>
  <c r="C92" i="19"/>
  <c r="C101" i="19"/>
  <c r="C105" i="19" s="1"/>
  <c r="D99" i="19"/>
  <c r="D105" i="19" s="1"/>
  <c r="D142" i="18"/>
  <c r="G101" i="18"/>
  <c r="C101" i="18" s="1"/>
  <c r="C105" i="18" s="1"/>
  <c r="C92" i="18"/>
  <c r="D99" i="18"/>
  <c r="D105" i="18" s="1"/>
  <c r="D132" i="18"/>
  <c r="D141" i="18" s="1"/>
  <c r="D142" i="17"/>
  <c r="G101" i="17"/>
  <c r="C92" i="17"/>
  <c r="D99" i="17"/>
  <c r="D105" i="17" s="1"/>
  <c r="C101" i="17"/>
  <c r="C105" i="17" s="1"/>
  <c r="D99" i="16"/>
  <c r="D105" i="16" s="1"/>
  <c r="C39" i="16"/>
  <c r="C40" i="16" s="1"/>
  <c r="D132" i="16"/>
  <c r="D141" i="16" s="1"/>
  <c r="D99" i="15"/>
  <c r="D105" i="15" s="1"/>
  <c r="C39" i="15"/>
  <c r="C40" i="15" s="1"/>
  <c r="D132" i="15"/>
  <c r="D141" i="15" s="1"/>
  <c r="C101" i="14"/>
  <c r="C105" i="14" s="1"/>
  <c r="D142" i="14"/>
  <c r="C92" i="14"/>
  <c r="G101" i="14"/>
  <c r="D105" i="14"/>
  <c r="D142" i="13"/>
  <c r="G101" i="13"/>
  <c r="C92" i="13"/>
  <c r="D99" i="13"/>
  <c r="D105" i="13" s="1"/>
  <c r="C101" i="13"/>
  <c r="C105" i="13" s="1"/>
  <c r="D142" i="12"/>
  <c r="G101" i="12"/>
  <c r="C92" i="12"/>
  <c r="C101" i="12"/>
  <c r="D132" i="12"/>
  <c r="D141" i="12" s="1"/>
  <c r="C99" i="12"/>
  <c r="D142" i="11"/>
  <c r="G101" i="11"/>
  <c r="C92" i="11"/>
  <c r="C101" i="11"/>
  <c r="C105" i="11" s="1"/>
  <c r="D99" i="11"/>
  <c r="D105" i="11" s="1"/>
  <c r="D142" i="10"/>
  <c r="G101" i="10"/>
  <c r="C92" i="10"/>
  <c r="D99" i="10"/>
  <c r="D105" i="10" s="1"/>
  <c r="D132" i="10"/>
  <c r="D141" i="10" s="1"/>
  <c r="C101" i="10"/>
  <c r="C105" i="10" s="1"/>
  <c r="D142" i="9"/>
  <c r="G101" i="9"/>
  <c r="C92" i="9"/>
  <c r="C101" i="9"/>
  <c r="C105" i="9" s="1"/>
  <c r="D99" i="9"/>
  <c r="D105" i="9" s="1"/>
  <c r="D142" i="8"/>
  <c r="G101" i="8"/>
  <c r="C92" i="8"/>
  <c r="C101" i="8"/>
  <c r="C105" i="8" s="1"/>
  <c r="D99" i="8"/>
  <c r="D105" i="8" s="1"/>
  <c r="D142" i="7"/>
  <c r="G101" i="7"/>
  <c r="C92" i="7"/>
  <c r="C101" i="7"/>
  <c r="D132" i="7"/>
  <c r="D141" i="7" s="1"/>
  <c r="C99" i="7"/>
  <c r="D142" i="6"/>
  <c r="G101" i="6"/>
  <c r="C92" i="6"/>
  <c r="D99" i="6"/>
  <c r="D105" i="6" s="1"/>
  <c r="C101" i="6"/>
  <c r="C105" i="6" s="1"/>
  <c r="D142" i="5"/>
  <c r="G101" i="5"/>
  <c r="C92" i="5"/>
  <c r="C105" i="5"/>
  <c r="D99" i="5"/>
  <c r="D105" i="5" s="1"/>
  <c r="C101" i="5"/>
  <c r="D142" i="4"/>
  <c r="G101" i="4"/>
  <c r="C92" i="4"/>
  <c r="C101" i="4"/>
  <c r="C105" i="4" s="1"/>
  <c r="D99" i="4"/>
  <c r="D105" i="4" s="1"/>
  <c r="D142" i="3"/>
  <c r="G101" i="3"/>
  <c r="C92" i="3"/>
  <c r="D132" i="3"/>
  <c r="D141" i="3" s="1"/>
  <c r="C99" i="3"/>
  <c r="C101" i="3"/>
  <c r="D142" i="2"/>
  <c r="G101" i="2"/>
  <c r="C92" i="2"/>
  <c r="C101" i="2"/>
  <c r="C105" i="2" s="1"/>
  <c r="D99" i="2"/>
  <c r="D105" i="2" s="1"/>
  <c r="D99" i="1"/>
  <c r="D105" i="1" s="1"/>
  <c r="C39" i="1"/>
  <c r="C40" i="1" s="1"/>
  <c r="D132" i="1"/>
  <c r="D141" i="1" s="1"/>
  <c r="D142" i="65" l="1"/>
  <c r="G101" i="65"/>
  <c r="C101" i="65" s="1"/>
  <c r="C105" i="65" s="1"/>
  <c r="C92" i="65"/>
  <c r="D142" i="61"/>
  <c r="G101" i="61"/>
  <c r="C101" i="61" s="1"/>
  <c r="C105" i="61" s="1"/>
  <c r="C92" i="61"/>
  <c r="D142" i="58"/>
  <c r="G101" i="58"/>
  <c r="C101" i="58" s="1"/>
  <c r="C105" i="58" s="1"/>
  <c r="C92" i="58"/>
  <c r="D142" i="51"/>
  <c r="G101" i="51"/>
  <c r="C101" i="51" s="1"/>
  <c r="C105" i="51" s="1"/>
  <c r="C92" i="51"/>
  <c r="D142" i="41"/>
  <c r="G101" i="41"/>
  <c r="C101" i="41" s="1"/>
  <c r="C105" i="41" s="1"/>
  <c r="C92" i="41"/>
  <c r="D142" i="37"/>
  <c r="G101" i="37"/>
  <c r="C101" i="37" s="1"/>
  <c r="C105" i="37" s="1"/>
  <c r="C92" i="37"/>
  <c r="D99" i="36"/>
  <c r="D105" i="36" s="1"/>
  <c r="C92" i="36"/>
  <c r="D142" i="36"/>
  <c r="G101" i="36"/>
  <c r="C101" i="36" s="1"/>
  <c r="C105" i="36" s="1"/>
  <c r="D142" i="33"/>
  <c r="G101" i="33"/>
  <c r="C101" i="33" s="1"/>
  <c r="C105" i="33" s="1"/>
  <c r="C92" i="33"/>
  <c r="C105" i="32"/>
  <c r="D99" i="32"/>
  <c r="D105" i="32" s="1"/>
  <c r="C105" i="30"/>
  <c r="D99" i="30"/>
  <c r="D105" i="30" s="1"/>
  <c r="D142" i="23"/>
  <c r="G101" i="23"/>
  <c r="C101" i="23" s="1"/>
  <c r="C105" i="23" s="1"/>
  <c r="C92" i="23"/>
  <c r="D142" i="22"/>
  <c r="G101" i="22"/>
  <c r="C101" i="22" s="1"/>
  <c r="C105" i="22" s="1"/>
  <c r="C92" i="22"/>
  <c r="D142" i="16"/>
  <c r="G101" i="16"/>
  <c r="C101" i="16" s="1"/>
  <c r="C105" i="16" s="1"/>
  <c r="C92" i="16"/>
  <c r="D142" i="15"/>
  <c r="G101" i="15"/>
  <c r="C101" i="15" s="1"/>
  <c r="C105" i="15" s="1"/>
  <c r="C92" i="15"/>
  <c r="C105" i="12"/>
  <c r="D99" i="12"/>
  <c r="D105" i="12" s="1"/>
  <c r="C105" i="7"/>
  <c r="D99" i="7"/>
  <c r="D105" i="7" s="1"/>
  <c r="C105" i="3"/>
  <c r="D99" i="3"/>
  <c r="D105" i="3" s="1"/>
  <c r="D142" i="1"/>
  <c r="G101" i="1"/>
  <c r="C101" i="1" s="1"/>
  <c r="C105" i="1" s="1"/>
  <c r="C92" i="1"/>
</calcChain>
</file>

<file path=xl/sharedStrings.xml><?xml version="1.0" encoding="utf-8"?>
<sst xmlns="http://schemas.openxmlformats.org/spreadsheetml/2006/main" count="8184" uniqueCount="152">
  <si>
    <t xml:space="preserve">Отчет  </t>
  </si>
  <si>
    <t>1-я Свердловская д. 1</t>
  </si>
  <si>
    <t>площадь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</si>
  <si>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</si>
  <si>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</si>
  <si>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</si>
  <si>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</si>
  <si>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Тех.содержание</t>
  </si>
  <si>
    <t>Ком.ресурс на ОДН</t>
  </si>
  <si>
    <t>Сбор и вывоз мусора</t>
  </si>
  <si>
    <t>Найм</t>
  </si>
  <si>
    <t>Отопление</t>
  </si>
  <si>
    <t>Домофон</t>
  </si>
  <si>
    <t>Тех.обсл. ОДПУ</t>
  </si>
  <si>
    <t>Итого</t>
  </si>
  <si>
    <t>Остаток денежных средств за тех.содержание по дому на 01.01.2017г.</t>
  </si>
  <si>
    <t>Денежные средства на счете дома к распределению</t>
  </si>
  <si>
    <t>Сумма</t>
  </si>
  <si>
    <t>Прием платежей от населения (2%)</t>
  </si>
  <si>
    <t>Управление многоквартирным домом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</si>
  <si>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</si>
  <si>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</si>
  <si>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</si>
  <si>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</si>
  <si>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</si>
  <si>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Содержание обшего имущества дома:  в том числе</t>
  </si>
  <si>
    <t>ВДГО</t>
  </si>
  <si>
    <t>АДС</t>
  </si>
  <si>
    <t>Обслуживание вентканалов</t>
  </si>
  <si>
    <t>Ремонт внутридомового инженерного оборудования</t>
  </si>
  <si>
    <t>Техническое содержание конструктивных элементов и мест общего пользования</t>
  </si>
  <si>
    <t>Текущий ремонт</t>
  </si>
  <si>
    <t>Единый налог при применении УСНО</t>
  </si>
  <si>
    <t xml:space="preserve">Ком.ресурс на ОДН </t>
  </si>
  <si>
    <t>Итого содержание общ.имущ.</t>
  </si>
  <si>
    <t>Всего</t>
  </si>
  <si>
    <t>Остаток денежных средств на 01.01.2018г.</t>
  </si>
  <si>
    <t xml:space="preserve">                                    Отчет </t>
  </si>
  <si>
    <t>по выполнению договора управления многоквартирным домом управляющей организацией                ООО "ЖРУ № 2                              за 2017 год</t>
  </si>
  <si>
    <t>I Общие сведения о многоквартирном доме</t>
  </si>
  <si>
    <t xml:space="preserve">1 Адрес многоквартирн.дома 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</si>
  <si>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</si>
  <si>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</si>
  <si>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</si>
  <si>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  <charset val="204"/>
      </rPr>
      <t>информация по ООО "ЖРУ № 2" и Вашему дому размещена на сайте реформа ЖКХ )</t>
    </r>
  </si>
  <si>
    <t>III Отчет по затратам за управление многоквартирным домом, содержание и ремонт общего имущества ( в рублях)</t>
  </si>
  <si>
    <t>№ п/п</t>
  </si>
  <si>
    <t>Наименование статей</t>
  </si>
  <si>
    <t xml:space="preserve">Управление, содержание и ремонт </t>
  </si>
  <si>
    <t>Капитальный ремонт.</t>
  </si>
  <si>
    <t>Ком.услуги(отопл.,г/х.водосн.,водотв.,электроснабж.)</t>
  </si>
  <si>
    <t>Долг на начало года</t>
  </si>
  <si>
    <t>Начислено:</t>
  </si>
  <si>
    <t>2.1</t>
  </si>
  <si>
    <t>Нежилые помещения</t>
  </si>
  <si>
    <t>а)</t>
  </si>
  <si>
    <t>в собственности</t>
  </si>
  <si>
    <t>б)</t>
  </si>
  <si>
    <t>в аренде</t>
  </si>
  <si>
    <t>2.2.</t>
  </si>
  <si>
    <t>Жилые помещения</t>
  </si>
  <si>
    <t>по соц.найму</t>
  </si>
  <si>
    <t>Оплачено</t>
  </si>
  <si>
    <t>3.1</t>
  </si>
  <si>
    <t>муниципальное</t>
  </si>
  <si>
    <t>3.2</t>
  </si>
  <si>
    <t>Задолженность на конец года</t>
  </si>
  <si>
    <t>Выполнено работ (оказано услуг)</t>
  </si>
  <si>
    <t>Остаток на конец года     перевыполнено "-",       недовыполнено "+"</t>
  </si>
  <si>
    <t>Примечание: п.3= п.3.1+п.3.2; п.4=п.1+(п.2-п.3) - данные на 01.01.2016года; п.5 -данные Управляющей организации, согласованные с ресурсоснабжающими организациями, за 12__ месяцев отчетного года.</t>
  </si>
  <si>
    <t xml:space="preserve">                                                   А К Т</t>
  </si>
  <si>
    <t>сверки плановых и фактических затрат за управление многоквартирным домом, содержание и ремонт его общего имущества дома</t>
  </si>
  <si>
    <t>Виды работ и услуг</t>
  </si>
  <si>
    <t>Затраты за отчетный период (Руб)</t>
  </si>
  <si>
    <t>Разница                      перевыполнено "-"       недовыполнено "+"</t>
  </si>
  <si>
    <t xml:space="preserve">                   план</t>
  </si>
  <si>
    <t xml:space="preserve">                     факт</t>
  </si>
  <si>
    <t>Текущий ремонт общего имущества МКД</t>
  </si>
  <si>
    <t>Содержание общего  имущества МКД</t>
  </si>
  <si>
    <t>Содержание ВДГО</t>
  </si>
  <si>
    <t>Вывоз и утилизация ТБО</t>
  </si>
  <si>
    <t>Тех.обслуживание ОДПУ</t>
  </si>
  <si>
    <t>Директор Управляющей организации ООО "ЖРУ № 2" Верховский В.А.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</si>
  <si>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  <charset val="204"/>
      </rPr>
      <t>информация по ООО "ЖРУ № 2" и Вашему дому размещена на сайте реформа ЖКХ, ГИС ЖКХ)</t>
    </r>
  </si>
  <si>
    <t>Начислено за текущий год</t>
  </si>
  <si>
    <t xml:space="preserve"> Отчет по затратам за управление многоквартирным домом, содержание и ремонт общего имущества ( в рублях)</t>
  </si>
  <si>
    <t>Остаток денежных средств за тех.содержание по дому на 01.01.2018г.</t>
  </si>
  <si>
    <t>1-я Свердловская д. 2</t>
  </si>
  <si>
    <t>1-я Свердловская д. 3</t>
  </si>
  <si>
    <t>1-я Свердловская д. 41</t>
  </si>
  <si>
    <t>1-я Свердловская д. 42</t>
  </si>
  <si>
    <t>1-я Свердловская д. 43</t>
  </si>
  <si>
    <t>2-я Красинская  д.6</t>
  </si>
  <si>
    <t>2-я Свердловская д. 2</t>
  </si>
  <si>
    <t>2-я Свердловская д. 4</t>
  </si>
  <si>
    <t>2-я Свердловская д. 6</t>
  </si>
  <si>
    <t>2-я Свердловская д. 8</t>
  </si>
  <si>
    <t>2-я Трудовая д. 1</t>
  </si>
  <si>
    <t>2-я Трудовая д. 2 А</t>
  </si>
  <si>
    <t>3-я Красинская д. 2</t>
  </si>
  <si>
    <t>Балмашевского  д. 2 А</t>
  </si>
  <si>
    <t>Володарского д. 28</t>
  </si>
  <si>
    <t>Володарского д. 34</t>
  </si>
  <si>
    <t>Володарского д. 36</t>
  </si>
  <si>
    <t>Володарского д. 38</t>
  </si>
  <si>
    <t>Володарского д. 42</t>
  </si>
  <si>
    <t>Володарского д. 46</t>
  </si>
  <si>
    <t>Володарского д. 100</t>
  </si>
  <si>
    <t>Володарского д. 104</t>
  </si>
  <si>
    <t>Володарского д. 106</t>
  </si>
  <si>
    <t>Желябова  д. 1 А</t>
  </si>
  <si>
    <t>Желябова  д. 1 Б</t>
  </si>
  <si>
    <t>Желябова  д. 5</t>
  </si>
  <si>
    <t>Ларина  д. 7</t>
  </si>
  <si>
    <t>Ленинская д. 4</t>
  </si>
  <si>
    <t>Ленинская д. 8/2</t>
  </si>
  <si>
    <t>Ленинская д. 10</t>
  </si>
  <si>
    <t>Ленинская д. 16</t>
  </si>
  <si>
    <t>Ленинская д. 23</t>
  </si>
  <si>
    <t>Ленинская д. 25</t>
  </si>
  <si>
    <t>Ленинская д. 27</t>
  </si>
  <si>
    <t>Ленинская д. 28</t>
  </si>
  <si>
    <t>Ленинская д. 30</t>
  </si>
  <si>
    <t>Ломоносова д. 32</t>
  </si>
  <si>
    <t>Ломоносова д. 33</t>
  </si>
  <si>
    <t>Ломоносова д. 34</t>
  </si>
  <si>
    <t>Ломоносова д. 35</t>
  </si>
  <si>
    <t>Ломоносова д. 36</t>
  </si>
  <si>
    <t>Ломоносова д. 38</t>
  </si>
  <si>
    <t>Ломоносова д. 39</t>
  </si>
  <si>
    <t>Ломоносова д. 40</t>
  </si>
  <si>
    <t>Ломоносова д. 41</t>
  </si>
  <si>
    <t>Ломоносова д. 43</t>
  </si>
  <si>
    <t>Ломоносова д. 46</t>
  </si>
  <si>
    <t>Ломоносова д. 47</t>
  </si>
  <si>
    <t>Ломоносова д. 48</t>
  </si>
  <si>
    <t>Ломоносова д. 50</t>
  </si>
  <si>
    <t>Ломоносова д. 51</t>
  </si>
  <si>
    <t>Ломоносова д. 52</t>
  </si>
  <si>
    <t>Луначарского д. 12/1</t>
  </si>
  <si>
    <t>Сибирская д. 38</t>
  </si>
  <si>
    <t>Сибирская д. 44</t>
  </si>
  <si>
    <t>Сибирская д. 46 А</t>
  </si>
  <si>
    <t>Сибирская д. 46</t>
  </si>
  <si>
    <t>Советская д. 2</t>
  </si>
  <si>
    <t>Советская д. 8</t>
  </si>
  <si>
    <t>Советская д. 10</t>
  </si>
  <si>
    <t>Советская д. 30</t>
  </si>
  <si>
    <t>Советская д. 37</t>
  </si>
  <si>
    <t>Советская д. 39</t>
  </si>
  <si>
    <t>Советская д. 41</t>
  </si>
  <si>
    <t>Советская д. 41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</si>
</sst>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b/>
      <sz val="10"/>
      <name val="Arial"/>
      <family val="2"/>
      <charset val="204"/>
    </font>
    <font>
      <sz val="14"/>
      <name val="Arial"/>
    </font>
    <font>
      <sz val="9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Alignment="1"/>
    <xf numFmtId="0" fontId="0" fillId="0" borderId="0" xfId="0" applyAlignment="1"/>
    <xf numFmtId="2" fontId="0" fillId="0" borderId="0" xfId="0" applyNumberFormat="1"/>
    <xf numFmtId="0" fontId="3" fillId="0" borderId="0" xfId="0" applyFont="1" applyAlignment="1">
      <alignment wrapText="1"/>
    </xf>
    <xf numFmtId="2" fontId="4" fillId="0" borderId="0" xfId="0" applyNumberFormat="1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horizontal="left" wrapText="1"/>
    </xf>
    <xf numFmtId="0" fontId="0" fillId="0" borderId="9" xfId="0" applyBorder="1"/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1" xfId="0" applyBorder="1"/>
    <xf numFmtId="0" fontId="0" fillId="0" borderId="9" xfId="0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/>
    <xf numFmtId="49" fontId="0" fillId="0" borderId="9" xfId="0" applyNumberFormat="1" applyBorder="1" applyAlignment="1">
      <alignment horizontal="left" wrapText="1"/>
    </xf>
    <xf numFmtId="49" fontId="0" fillId="0" borderId="9" xfId="0" applyNumberFormat="1" applyBorder="1" applyAlignment="1">
      <alignment wrapText="1"/>
    </xf>
    <xf numFmtId="0" fontId="0" fillId="0" borderId="11" xfId="0" applyBorder="1" applyAlignment="1"/>
    <xf numFmtId="2" fontId="7" fillId="0" borderId="9" xfId="0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/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/>
    <xf numFmtId="0" fontId="0" fillId="0" borderId="12" xfId="0" applyBorder="1" applyAlignment="1"/>
    <xf numFmtId="0" fontId="0" fillId="0" borderId="9" xfId="0" applyBorder="1" applyAlignment="1">
      <alignment horizontal="left"/>
    </xf>
    <xf numFmtId="0" fontId="8" fillId="0" borderId="9" xfId="0" applyFont="1" applyBorder="1" applyAlignment="1">
      <alignment wrapText="1"/>
    </xf>
    <xf numFmtId="2" fontId="0" fillId="0" borderId="10" xfId="0" applyNumberFormat="1" applyBorder="1" applyAlignment="1"/>
    <xf numFmtId="2" fontId="0" fillId="0" borderId="12" xfId="0" applyNumberFormat="1" applyBorder="1" applyAlignment="1"/>
    <xf numFmtId="2" fontId="0" fillId="0" borderId="9" xfId="0" applyNumberFormat="1" applyBorder="1"/>
    <xf numFmtId="2" fontId="0" fillId="0" borderId="9" xfId="0" applyNumberFormat="1" applyBorder="1" applyAlignment="1"/>
    <xf numFmtId="0" fontId="8" fillId="0" borderId="9" xfId="0" applyFont="1" applyBorder="1"/>
    <xf numFmtId="2" fontId="0" fillId="0" borderId="9" xfId="0" applyNumberFormat="1" applyBorder="1" applyAlignment="1"/>
    <xf numFmtId="0" fontId="0" fillId="0" borderId="9" xfId="0" applyBorder="1" applyAlignment="1"/>
    <xf numFmtId="2" fontId="0" fillId="0" borderId="10" xfId="0" applyNumberFormat="1" applyBorder="1" applyAlignment="1"/>
    <xf numFmtId="2" fontId="0" fillId="0" borderId="12" xfId="0" applyNumberFormat="1" applyBorder="1" applyAlignment="1"/>
    <xf numFmtId="2" fontId="0" fillId="0" borderId="11" xfId="0" applyNumberFormat="1" applyBorder="1" applyAlignment="1"/>
    <xf numFmtId="0" fontId="0" fillId="0" borderId="13" xfId="0" applyBorder="1" applyAlignment="1"/>
    <xf numFmtId="0" fontId="8" fillId="0" borderId="0" xfId="0" applyFont="1"/>
    <xf numFmtId="0" fontId="7" fillId="0" borderId="0" xfId="0" applyFont="1" applyAlignment="1"/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/>
    <xf numFmtId="2" fontId="0" fillId="0" borderId="9" xfId="0" applyNumberFormat="1" applyFill="1" applyBorder="1" applyAlignment="1"/>
    <xf numFmtId="0" fontId="0" fillId="0" borderId="9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</v>
      </c>
      <c r="C1" s="2"/>
      <c r="D1" s="1"/>
      <c r="E1" s="1"/>
      <c r="F1" s="1"/>
      <c r="G1" s="1"/>
    </row>
    <row r="2" spans="1:7" x14ac:dyDescent="0.25">
      <c r="A2" t="s">
        <v>2</v>
      </c>
      <c r="B2">
        <v>815.7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168386</v>
      </c>
      <c r="C6" s="10">
        <v>127249.2</v>
      </c>
      <c r="D6" s="6">
        <v>108532.6</v>
      </c>
      <c r="E6" s="7"/>
      <c r="F6" s="8"/>
      <c r="G6" s="10">
        <f>B6+C6-D6</f>
        <v>187102.6</v>
      </c>
    </row>
    <row r="7" spans="1:7" ht="47.45" customHeight="1" thickBot="1" x14ac:dyDescent="0.3">
      <c r="A7" s="9" t="s">
        <v>8</v>
      </c>
      <c r="B7" s="10"/>
      <c r="C7" s="10">
        <v>3062.74</v>
      </c>
      <c r="D7" s="6">
        <v>1921.24</v>
      </c>
      <c r="E7" s="7"/>
      <c r="F7" s="8"/>
      <c r="G7" s="10">
        <f>B7+C7-D7</f>
        <v>1141.4999999999998</v>
      </c>
    </row>
    <row r="8" spans="1:7" ht="48" thickBot="1" x14ac:dyDescent="0.3">
      <c r="A8" s="9" t="s">
        <v>9</v>
      </c>
      <c r="B8" s="10">
        <v>0</v>
      </c>
      <c r="C8" s="10">
        <v>16368.84</v>
      </c>
      <c r="D8" s="6">
        <v>7249.78</v>
      </c>
      <c r="E8" s="7"/>
      <c r="F8" s="8"/>
      <c r="G8" s="10">
        <f>B8+C8-D8</f>
        <v>9119.0600000000013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168386</v>
      </c>
      <c r="C13" s="10">
        <f>C6+C8+C12+C7</f>
        <v>146680.78</v>
      </c>
      <c r="D13" s="6">
        <f>D6+D8+D12+D7</f>
        <v>117703.62000000001</v>
      </c>
      <c r="E13" s="7"/>
      <c r="F13" s="8"/>
      <c r="G13" s="10">
        <f>B13+C13-D13</f>
        <v>197363.16000000003</v>
      </c>
    </row>
    <row r="14" spans="1:7" ht="55.15" customHeight="1" thickBot="1" x14ac:dyDescent="0.3">
      <c r="A14" s="3" t="s">
        <v>15</v>
      </c>
      <c r="B14" s="3"/>
      <c r="C14" s="13">
        <v>-93269.34</v>
      </c>
    </row>
    <row r="15" spans="1:7" ht="30" customHeight="1" x14ac:dyDescent="0.25">
      <c r="A15" s="2" t="s">
        <v>16</v>
      </c>
      <c r="B15" s="2"/>
      <c r="C15">
        <f>D6+C14</f>
        <v>15263.260000000009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2354.0724</v>
      </c>
    </row>
    <row r="18" spans="1:11" ht="30" customHeight="1" x14ac:dyDescent="0.25">
      <c r="A18" s="17" t="s">
        <v>19</v>
      </c>
      <c r="B18" s="17"/>
      <c r="C18">
        <f>B2</f>
        <v>815.7</v>
      </c>
      <c r="F18" s="18">
        <v>3.04</v>
      </c>
      <c r="G18" s="16">
        <f>C18*F18*12</f>
        <v>29756.736000000001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815.7</v>
      </c>
      <c r="F27" s="19">
        <v>0.35</v>
      </c>
      <c r="G27" s="16">
        <f>C27*F27*12</f>
        <v>3425.94</v>
      </c>
      <c r="K27" s="16"/>
    </row>
    <row r="28" spans="1:11" x14ac:dyDescent="0.25">
      <c r="A28" s="20" t="s">
        <v>27</v>
      </c>
      <c r="B28" s="20"/>
      <c r="C28">
        <f>B2</f>
        <v>815.7</v>
      </c>
      <c r="F28" s="19">
        <v>1.96</v>
      </c>
      <c r="G28" s="16">
        <f>C28*F28*12</f>
        <v>19185.264000000003</v>
      </c>
      <c r="K28" s="16"/>
    </row>
    <row r="29" spans="1:11" x14ac:dyDescent="0.25">
      <c r="A29" s="20" t="s">
        <v>28</v>
      </c>
      <c r="B29" s="20"/>
      <c r="C29">
        <f>B2</f>
        <v>815.7</v>
      </c>
      <c r="F29" s="19">
        <v>0.41</v>
      </c>
      <c r="G29" s="16">
        <f>C29*F29*12</f>
        <v>4013.2440000000001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3770.18</v>
      </c>
    </row>
    <row r="31" spans="1:11" ht="44.45" customHeight="1" x14ac:dyDescent="0.25">
      <c r="A31" s="20" t="s">
        <v>30</v>
      </c>
      <c r="B31" s="20"/>
      <c r="C31">
        <f>B2</f>
        <v>815.7</v>
      </c>
      <c r="F31">
        <v>2.92</v>
      </c>
      <c r="G31" s="16">
        <f>C31*F31*12</f>
        <v>28582.128000000001</v>
      </c>
      <c r="K31" s="16"/>
    </row>
    <row r="32" spans="1:11" hidden="1" x14ac:dyDescent="0.25">
      <c r="A32" s="20" t="s">
        <v>23</v>
      </c>
      <c r="B32" s="20"/>
      <c r="C32">
        <f>B2</f>
        <v>815.7</v>
      </c>
      <c r="F32">
        <v>0.22</v>
      </c>
      <c r="G32" s="16">
        <f>C32*F32*12</f>
        <v>2153.4480000000003</v>
      </c>
    </row>
    <row r="33" spans="1:7" x14ac:dyDescent="0.25">
      <c r="A33" s="20" t="s">
        <v>31</v>
      </c>
      <c r="B33" s="20"/>
      <c r="G33">
        <v>4441.04</v>
      </c>
    </row>
    <row r="34" spans="1:7" ht="28.15" customHeight="1" x14ac:dyDescent="0.25">
      <c r="A34" s="20" t="s">
        <v>32</v>
      </c>
      <c r="B34" s="20"/>
      <c r="G34" s="16">
        <f>D13*1/100</f>
        <v>1177.0362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64594.832200000004</v>
      </c>
    </row>
    <row r="39" spans="1:7" x14ac:dyDescent="0.25">
      <c r="B39" s="16" t="s">
        <v>35</v>
      </c>
      <c r="C39" s="16">
        <f>G37+G17+G18</f>
        <v>96705.640600000013</v>
      </c>
      <c r="D39" s="16"/>
      <c r="E39" s="16"/>
    </row>
    <row r="40" spans="1:7" x14ac:dyDescent="0.25">
      <c r="A40" s="2" t="s">
        <v>36</v>
      </c>
      <c r="B40" s="2"/>
      <c r="C40" s="16">
        <f>C15-C39</f>
        <v>-81442.380600000004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168386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127249.2</v>
      </c>
      <c r="D76" s="31"/>
      <c r="E76" s="31"/>
      <c r="F76" s="36">
        <f>C8+C12+C7</f>
        <v>19431.580000000002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108532.6</v>
      </c>
      <c r="D83" s="31"/>
      <c r="E83" s="31"/>
      <c r="F83" s="36">
        <f>D8+D12+D7</f>
        <v>9171.02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187102.6</v>
      </c>
      <c r="D90" s="31"/>
      <c r="E90" s="31"/>
      <c r="F90" s="36">
        <f>G8+G12+G7</f>
        <v>10260.560000000001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-81442.380600000004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33287.844600000004</v>
      </c>
      <c r="D99" s="55">
        <f>C99</f>
        <v>33287.844600000004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8211.2199999999993</v>
      </c>
      <c r="D100" s="51">
        <f>G33+G30</f>
        <v>8211.2199999999993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-29661.744600000005</v>
      </c>
      <c r="D101" s="55">
        <f>G28+G29+G31</f>
        <v>51780.635999999999</v>
      </c>
      <c r="E101" s="56"/>
      <c r="F101" s="40"/>
      <c r="G101" s="58">
        <f>C40</f>
        <v>-81442.380600000004</v>
      </c>
      <c r="H101" s="48"/>
    </row>
    <row r="102" spans="1:8" x14ac:dyDescent="0.25">
      <c r="A102" s="53">
        <v>4</v>
      </c>
      <c r="B102" s="59" t="s">
        <v>79</v>
      </c>
      <c r="C102" s="57">
        <f>G27</f>
        <v>3425.94</v>
      </c>
      <c r="D102" s="55">
        <f>G27</f>
        <v>3425.94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16368.84</v>
      </c>
      <c r="D103" s="55">
        <f>D8</f>
        <v>7249.78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31632.1</v>
      </c>
      <c r="D105" s="55">
        <f>D99+D100+D101+D102+D103+F104</f>
        <v>103955.42060000001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-93269.34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127249.2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108532.6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15263.260000000009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32110.808400000002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3425.94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19185.264000000003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4013.2440000000001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3770.18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28582.128000000001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4441.04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1177.0362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96705.640599999999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-81442.380600000004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95</v>
      </c>
      <c r="C1" s="2"/>
      <c r="D1" s="1"/>
      <c r="E1" s="1"/>
      <c r="F1" s="1"/>
      <c r="G1" s="1"/>
    </row>
    <row r="2" spans="1:7" x14ac:dyDescent="0.25">
      <c r="A2" t="s">
        <v>2</v>
      </c>
      <c r="B2">
        <v>165.9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2166.89</v>
      </c>
      <c r="C6" s="10">
        <v>25880.400000000001</v>
      </c>
      <c r="D6" s="6">
        <v>28047.29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840.63</v>
      </c>
      <c r="C8" s="10">
        <v>10558.8</v>
      </c>
      <c r="D8" s="6">
        <v>11399.43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3007.52</v>
      </c>
      <c r="C13" s="10">
        <f>C6+C8+C12+C7</f>
        <v>36439.199999999997</v>
      </c>
      <c r="D13" s="6">
        <f>D6+D8+D12+D7</f>
        <v>39446.720000000001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28047.29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788.93439999999998</v>
      </c>
    </row>
    <row r="18" spans="1:11" ht="30" customHeight="1" x14ac:dyDescent="0.25">
      <c r="A18" s="17" t="s">
        <v>19</v>
      </c>
      <c r="B18" s="17"/>
      <c r="C18">
        <f>B2</f>
        <v>165.9</v>
      </c>
      <c r="F18" s="18">
        <v>3.04</v>
      </c>
      <c r="G18" s="16">
        <f>C18*F18*12</f>
        <v>6052.0320000000002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165.9</v>
      </c>
      <c r="F27" s="19">
        <v>0.35</v>
      </c>
      <c r="G27" s="16">
        <f>C27*F27*12</f>
        <v>696.78</v>
      </c>
      <c r="K27" s="16"/>
    </row>
    <row r="28" spans="1:11" x14ac:dyDescent="0.25">
      <c r="A28" s="20" t="s">
        <v>27</v>
      </c>
      <c r="B28" s="20"/>
      <c r="C28">
        <f>B2</f>
        <v>165.9</v>
      </c>
      <c r="F28" s="19">
        <v>1.96</v>
      </c>
      <c r="G28" s="16">
        <f>C28*F28*12</f>
        <v>3901.9679999999998</v>
      </c>
      <c r="K28" s="16"/>
    </row>
    <row r="29" spans="1:11" x14ac:dyDescent="0.25">
      <c r="A29" s="20" t="s">
        <v>28</v>
      </c>
      <c r="B29" s="20"/>
      <c r="C29">
        <f>B2</f>
        <v>165.9</v>
      </c>
      <c r="F29" s="19">
        <v>0.41</v>
      </c>
      <c r="G29" s="16">
        <f>C29*F29*12</f>
        <v>816.22799999999984</v>
      </c>
      <c r="K29" s="16"/>
    </row>
    <row r="30" spans="1:11" ht="40.9" customHeight="1" x14ac:dyDescent="0.25">
      <c r="A30" s="20" t="s">
        <v>29</v>
      </c>
      <c r="B30" s="20"/>
      <c r="F30" s="19"/>
      <c r="G30">
        <v>923.71</v>
      </c>
    </row>
    <row r="31" spans="1:11" ht="44.45" customHeight="1" x14ac:dyDescent="0.25">
      <c r="A31" s="20" t="s">
        <v>30</v>
      </c>
      <c r="B31" s="20"/>
      <c r="C31">
        <f>B2</f>
        <v>165.9</v>
      </c>
      <c r="G31" s="16">
        <v>7578.65</v>
      </c>
      <c r="K31" s="16"/>
    </row>
    <row r="32" spans="1:11" hidden="1" x14ac:dyDescent="0.25">
      <c r="A32" s="20" t="s">
        <v>23</v>
      </c>
      <c r="B32" s="20"/>
      <c r="C32">
        <f>B2</f>
        <v>165.9</v>
      </c>
      <c r="F32">
        <v>0.22</v>
      </c>
      <c r="G32" s="16">
        <f>C32*F32*12</f>
        <v>437.97600000000006</v>
      </c>
    </row>
    <row r="33" spans="1:7" x14ac:dyDescent="0.25">
      <c r="A33" s="20" t="s">
        <v>31</v>
      </c>
      <c r="B33" s="20"/>
      <c r="G33">
        <v>6894.52</v>
      </c>
    </row>
    <row r="34" spans="1:7" ht="28.15" customHeight="1" x14ac:dyDescent="0.25">
      <c r="A34" s="20" t="s">
        <v>32</v>
      </c>
      <c r="B34" s="20"/>
      <c r="G34" s="16">
        <f>D13*1/100</f>
        <v>394.46719999999999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21206.323199999999</v>
      </c>
    </row>
    <row r="39" spans="1:7" x14ac:dyDescent="0.25">
      <c r="B39" s="16" t="s">
        <v>35</v>
      </c>
      <c r="C39" s="16">
        <f>G37+G17+G18</f>
        <v>28047.289599999996</v>
      </c>
      <c r="D39" s="16"/>
      <c r="E39" s="16"/>
    </row>
    <row r="40" spans="1:7" x14ac:dyDescent="0.25">
      <c r="A40" s="2" t="s">
        <v>36</v>
      </c>
      <c r="B40" s="2"/>
      <c r="C40" s="16">
        <f>C15-C39</f>
        <v>4.0000000444706529E-4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Свердловская д. 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2166.89</v>
      </c>
      <c r="D75" s="31"/>
      <c r="E75" s="31"/>
      <c r="F75" s="36">
        <f>B8+B12</f>
        <v>840.63</v>
      </c>
      <c r="G75" s="37"/>
    </row>
    <row r="76" spans="1:8" x14ac:dyDescent="0.25">
      <c r="A76" s="35">
        <v>2</v>
      </c>
      <c r="B76" s="31" t="s">
        <v>52</v>
      </c>
      <c r="C76" s="31">
        <f>C6</f>
        <v>25880.400000000001</v>
      </c>
      <c r="D76" s="31"/>
      <c r="E76" s="31"/>
      <c r="F76" s="36">
        <f>C8+C12+C7</f>
        <v>10558.8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28047.29</v>
      </c>
      <c r="D83" s="31"/>
      <c r="E83" s="31"/>
      <c r="F83" s="36">
        <f>D8+D12+D7</f>
        <v>11399.43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4.0000000444706529E-4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7235.4336000000003</v>
      </c>
      <c r="D99" s="55">
        <f>C99</f>
        <v>7235.4336000000003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7818.2300000000005</v>
      </c>
      <c r="D100" s="51">
        <f>G33+G30</f>
        <v>7818.2300000000005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12296.846400000004</v>
      </c>
      <c r="D101" s="55">
        <f>G28+G29+G31</f>
        <v>12296.846</v>
      </c>
      <c r="E101" s="56"/>
      <c r="F101" s="40"/>
      <c r="G101" s="58">
        <f>C40</f>
        <v>4.0000000444706529E-4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696.78</v>
      </c>
      <c r="D102" s="55">
        <f>G27</f>
        <v>696.78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10558.8</v>
      </c>
      <c r="D103" s="55">
        <f>D8</f>
        <v>11399.43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38606.089999999997</v>
      </c>
      <c r="D105" s="55">
        <f>D99+D100+D101+D102+D103+F104</f>
        <v>39446.719599999997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Свердловская д. 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25880.400000000001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28047.29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28047.29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6840.9664000000002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696.78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3901.9679999999998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816.22799999999984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923.71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7578.65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6894.52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394.46719999999999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28047.2896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4.0000000444706529E-4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96</v>
      </c>
      <c r="C1" s="2"/>
      <c r="D1" s="1"/>
      <c r="E1" s="1"/>
      <c r="F1" s="1"/>
      <c r="G1" s="1"/>
    </row>
    <row r="2" spans="1:7" x14ac:dyDescent="0.25">
      <c r="A2" t="s">
        <v>2</v>
      </c>
      <c r="B2">
        <v>170.1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39068.9</v>
      </c>
      <c r="C6" s="10">
        <v>26535.599999999999</v>
      </c>
      <c r="D6" s="6">
        <v>20853.13</v>
      </c>
      <c r="E6" s="7"/>
      <c r="F6" s="8"/>
      <c r="G6" s="10">
        <f>B6+C6-D6</f>
        <v>44751.369999999995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10403.459999999999</v>
      </c>
      <c r="C8" s="10">
        <v>10026.48</v>
      </c>
      <c r="D8" s="6">
        <v>7683.09</v>
      </c>
      <c r="E8" s="7"/>
      <c r="F8" s="8"/>
      <c r="G8" s="10">
        <f>B8+C8-D8</f>
        <v>12746.849999999999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49472.36</v>
      </c>
      <c r="C13" s="10">
        <f>C6+C8+C12+C7</f>
        <v>36562.080000000002</v>
      </c>
      <c r="D13" s="6">
        <f>D6+D8+D12+D7</f>
        <v>28536.22</v>
      </c>
      <c r="E13" s="7"/>
      <c r="F13" s="8"/>
      <c r="G13" s="10">
        <f>B13+C13-D13</f>
        <v>57498.22</v>
      </c>
    </row>
    <row r="14" spans="1:7" ht="55.15" customHeight="1" thickBot="1" x14ac:dyDescent="0.3">
      <c r="A14" s="3" t="s">
        <v>15</v>
      </c>
      <c r="B14" s="3"/>
      <c r="C14" s="13">
        <v>-17698.759999999998</v>
      </c>
    </row>
    <row r="15" spans="1:7" ht="30" customHeight="1" x14ac:dyDescent="0.25">
      <c r="A15" s="2" t="s">
        <v>16</v>
      </c>
      <c r="B15" s="2"/>
      <c r="C15">
        <f>D6+C14</f>
        <v>3154.3700000000026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570.72440000000006</v>
      </c>
    </row>
    <row r="18" spans="1:11" ht="30" customHeight="1" x14ac:dyDescent="0.25">
      <c r="A18" s="17" t="s">
        <v>19</v>
      </c>
      <c r="B18" s="17"/>
      <c r="C18">
        <f>B2</f>
        <v>170.1</v>
      </c>
      <c r="F18" s="18">
        <v>3.04</v>
      </c>
      <c r="G18" s="16">
        <f>C18*F18*12</f>
        <v>6205.2480000000005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170.1</v>
      </c>
      <c r="F27" s="19">
        <v>0.35</v>
      </c>
      <c r="G27" s="16">
        <f>C27*F27*12</f>
        <v>714.42</v>
      </c>
      <c r="K27" s="16"/>
    </row>
    <row r="28" spans="1:11" x14ac:dyDescent="0.25">
      <c r="A28" s="20" t="s">
        <v>27</v>
      </c>
      <c r="B28" s="20"/>
      <c r="C28">
        <f>B2</f>
        <v>170.1</v>
      </c>
      <c r="F28" s="19">
        <v>1.96</v>
      </c>
      <c r="G28" s="16">
        <f>C28*F28*12</f>
        <v>4000.7519999999995</v>
      </c>
      <c r="K28" s="16"/>
    </row>
    <row r="29" spans="1:11" x14ac:dyDescent="0.25">
      <c r="A29" s="20" t="s">
        <v>28</v>
      </c>
      <c r="B29" s="20"/>
      <c r="C29">
        <f>B2</f>
        <v>170.1</v>
      </c>
      <c r="F29" s="19">
        <v>0.41</v>
      </c>
      <c r="G29" s="16">
        <f>C29*F29*12</f>
        <v>836.89200000000005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170.1</v>
      </c>
      <c r="G31" s="16">
        <v>578.65</v>
      </c>
      <c r="K31" s="16"/>
    </row>
    <row r="32" spans="1:11" hidden="1" x14ac:dyDescent="0.25">
      <c r="A32" s="20" t="s">
        <v>23</v>
      </c>
      <c r="B32" s="20"/>
      <c r="C32">
        <f>B2</f>
        <v>170.1</v>
      </c>
      <c r="F32">
        <v>0.22</v>
      </c>
      <c r="G32" s="16">
        <f>C32*F32*12</f>
        <v>449.06399999999996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285.36220000000003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6416.0761999999995</v>
      </c>
    </row>
    <row r="39" spans="1:7" x14ac:dyDescent="0.25">
      <c r="B39" s="16" t="s">
        <v>35</v>
      </c>
      <c r="C39" s="16">
        <f>G37+G17+G18</f>
        <v>13192.0486</v>
      </c>
      <c r="D39" s="16"/>
      <c r="E39" s="16"/>
    </row>
    <row r="40" spans="1:7" x14ac:dyDescent="0.25">
      <c r="A40" s="2" t="s">
        <v>36</v>
      </c>
      <c r="B40" s="2"/>
      <c r="C40" s="16">
        <f>C15-C39</f>
        <v>-10037.678599999997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Свердловская д. 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39068.9</v>
      </c>
      <c r="D75" s="31"/>
      <c r="E75" s="31"/>
      <c r="F75" s="36">
        <f>B8+B12</f>
        <v>10403.459999999999</v>
      </c>
      <c r="G75" s="37"/>
    </row>
    <row r="76" spans="1:8" x14ac:dyDescent="0.25">
      <c r="A76" s="35">
        <v>2</v>
      </c>
      <c r="B76" s="31" t="s">
        <v>52</v>
      </c>
      <c r="C76" s="31">
        <f>C6</f>
        <v>26535.599999999999</v>
      </c>
      <c r="D76" s="31"/>
      <c r="E76" s="31"/>
      <c r="F76" s="36">
        <f>C8+C12+C7</f>
        <v>10026.48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20853.13</v>
      </c>
      <c r="D83" s="31"/>
      <c r="E83" s="31"/>
      <c r="F83" s="36">
        <f>D8+D12+D7</f>
        <v>7683.09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44751.369999999995</v>
      </c>
      <c r="D90" s="31"/>
      <c r="E90" s="31"/>
      <c r="F90" s="36">
        <f>G8+G12+G7</f>
        <v>12746.849999999999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-10037.678599999997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7061.3346000000001</v>
      </c>
      <c r="D99" s="55">
        <f>C99</f>
        <v>7061.3346000000001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-4621.3845999999985</v>
      </c>
      <c r="D101" s="55">
        <f>G28+G29+G31</f>
        <v>5416.293999999999</v>
      </c>
      <c r="E101" s="56"/>
      <c r="F101" s="40"/>
      <c r="G101" s="58">
        <f>C40</f>
        <v>-10037.678599999997</v>
      </c>
      <c r="H101" s="48"/>
    </row>
    <row r="102" spans="1:8" x14ac:dyDescent="0.25">
      <c r="A102" s="53">
        <v>4</v>
      </c>
      <c r="B102" s="59" t="s">
        <v>79</v>
      </c>
      <c r="C102" s="57">
        <f>G27</f>
        <v>714.42</v>
      </c>
      <c r="D102" s="55">
        <f>G27</f>
        <v>714.42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10026.48</v>
      </c>
      <c r="D103" s="55">
        <f>D8</f>
        <v>7683.09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13180.850000000002</v>
      </c>
      <c r="D105" s="55">
        <f>D99+D100+D101+D102+D103+F104</f>
        <v>20875.138599999998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Свердловская д. 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-17698.759999999998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26535.599999999999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20853.13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3154.3700000000026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6775.9724000000006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714.42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4000.7519999999995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836.89200000000005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578.65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285.36220000000003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13192.0486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-10037.678599999997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97</v>
      </c>
      <c r="C1" s="2"/>
      <c r="D1" s="1"/>
      <c r="E1" s="1"/>
      <c r="F1" s="1"/>
      <c r="G1" s="1"/>
    </row>
    <row r="2" spans="1:7" x14ac:dyDescent="0.25">
      <c r="A2" t="s">
        <v>2</v>
      </c>
      <c r="B2">
        <v>111.9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7049.1</v>
      </c>
      <c r="C6" s="10">
        <v>17456.400000000001</v>
      </c>
      <c r="D6" s="6">
        <v>21060.6</v>
      </c>
      <c r="E6" s="7"/>
      <c r="F6" s="8"/>
      <c r="G6" s="10">
        <f>B6+C6-D6</f>
        <v>3444.9000000000015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2129.2800000000002</v>
      </c>
      <c r="D8" s="6">
        <v>1587.65</v>
      </c>
      <c r="E8" s="7"/>
      <c r="F8" s="8"/>
      <c r="G8" s="10">
        <f>B8+C8-D8</f>
        <v>541.63000000000011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7049.1</v>
      </c>
      <c r="C13" s="10">
        <f>C6+C8+C12+C7</f>
        <v>19585.68</v>
      </c>
      <c r="D13" s="6">
        <f>D6+D8+D12+D7</f>
        <v>22648.25</v>
      </c>
      <c r="E13" s="7"/>
      <c r="F13" s="8"/>
      <c r="G13" s="10">
        <f>B13+C13-D13</f>
        <v>3986.5299999999988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21060.6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452.96499999999997</v>
      </c>
    </row>
    <row r="18" spans="1:11" ht="30" customHeight="1" x14ac:dyDescent="0.25">
      <c r="A18" s="17" t="s">
        <v>19</v>
      </c>
      <c r="B18" s="17"/>
      <c r="C18">
        <f>B2</f>
        <v>111.9</v>
      </c>
      <c r="F18" s="18">
        <v>3.04</v>
      </c>
      <c r="G18" s="16">
        <f>C18*F18*12</f>
        <v>4082.1120000000005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111.9</v>
      </c>
      <c r="F27" s="19">
        <v>0.35</v>
      </c>
      <c r="G27" s="16">
        <f>C27*F27*12</f>
        <v>469.98</v>
      </c>
      <c r="K27" s="16"/>
    </row>
    <row r="28" spans="1:11" x14ac:dyDescent="0.25">
      <c r="A28" s="20" t="s">
        <v>27</v>
      </c>
      <c r="B28" s="20"/>
      <c r="C28">
        <f>B2</f>
        <v>111.9</v>
      </c>
      <c r="F28" s="19">
        <v>1.96</v>
      </c>
      <c r="G28" s="16">
        <f>C28*F28*12</f>
        <v>2631.8879999999999</v>
      </c>
      <c r="K28" s="16"/>
    </row>
    <row r="29" spans="1:11" x14ac:dyDescent="0.25">
      <c r="A29" s="20" t="s">
        <v>28</v>
      </c>
      <c r="B29" s="20"/>
      <c r="C29">
        <f>B2</f>
        <v>111.9</v>
      </c>
      <c r="F29" s="19">
        <v>0.41</v>
      </c>
      <c r="G29" s="16">
        <f>C29*F29*12</f>
        <v>550.548</v>
      </c>
      <c r="K29" s="16"/>
    </row>
    <row r="30" spans="1:11" ht="40.9" customHeight="1" x14ac:dyDescent="0.25">
      <c r="A30" s="20" t="s">
        <v>29</v>
      </c>
      <c r="B30" s="20"/>
      <c r="F30" s="19"/>
      <c r="G30">
        <v>15442.56</v>
      </c>
    </row>
    <row r="31" spans="1:11" ht="44.45" customHeight="1" x14ac:dyDescent="0.25">
      <c r="A31" s="20" t="s">
        <v>30</v>
      </c>
      <c r="B31" s="20"/>
      <c r="C31">
        <f>B2</f>
        <v>111.9</v>
      </c>
      <c r="F31">
        <v>2.92</v>
      </c>
      <c r="G31" s="16">
        <f>C31*F31*12</f>
        <v>3920.9759999999997</v>
      </c>
      <c r="K31" s="16"/>
    </row>
    <row r="32" spans="1:11" hidden="1" x14ac:dyDescent="0.25">
      <c r="A32" s="20" t="s">
        <v>23</v>
      </c>
      <c r="B32" s="20"/>
      <c r="C32">
        <f>B2</f>
        <v>111.9</v>
      </c>
      <c r="F32">
        <v>0.22</v>
      </c>
      <c r="G32" s="16">
        <f>C32*F32*12</f>
        <v>295.41600000000005</v>
      </c>
    </row>
    <row r="33" spans="1:7" x14ac:dyDescent="0.25">
      <c r="A33" s="20" t="s">
        <v>31</v>
      </c>
      <c r="B33" s="20"/>
      <c r="G33">
        <v>3789.04</v>
      </c>
    </row>
    <row r="34" spans="1:7" ht="28.15" customHeight="1" x14ac:dyDescent="0.25">
      <c r="A34" s="20" t="s">
        <v>32</v>
      </c>
      <c r="B34" s="20"/>
      <c r="G34" s="16">
        <f>D13*1/100</f>
        <v>226.48249999999999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27031.474499999997</v>
      </c>
    </row>
    <row r="39" spans="1:7" x14ac:dyDescent="0.25">
      <c r="B39" s="16" t="s">
        <v>35</v>
      </c>
      <c r="C39" s="16">
        <f>G37+G17+G18</f>
        <v>31566.551499999998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-10505.951499999999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Трудовая д. 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7049.1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17456.400000000001</v>
      </c>
      <c r="D76" s="31"/>
      <c r="E76" s="31"/>
      <c r="F76" s="36">
        <f>C8+C12+C7</f>
        <v>2129.2800000000002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21060.6</v>
      </c>
      <c r="D83" s="31"/>
      <c r="E83" s="31"/>
      <c r="F83" s="36">
        <f>D8+D12+D7</f>
        <v>1587.65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3444.9000000000015</v>
      </c>
      <c r="D90" s="31"/>
      <c r="E90" s="31"/>
      <c r="F90" s="36">
        <f>G8+G12+G7</f>
        <v>541.63000000000011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-10505.951499999999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4761.5595000000003</v>
      </c>
      <c r="D99" s="55">
        <f>C99</f>
        <v>4761.5595000000003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19231.599999999999</v>
      </c>
      <c r="D100" s="51">
        <f>G33+G30</f>
        <v>19231.599999999999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-3402.5394999999999</v>
      </c>
      <c r="D101" s="55">
        <f>G28+G29+G31</f>
        <v>7103.4119999999994</v>
      </c>
      <c r="E101" s="56"/>
      <c r="F101" s="40"/>
      <c r="G101" s="58">
        <f>C40</f>
        <v>-10505.951499999999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469.98</v>
      </c>
      <c r="D102" s="55">
        <f>G27</f>
        <v>469.98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2129.2800000000002</v>
      </c>
      <c r="D103" s="55">
        <f>D8</f>
        <v>1587.65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23189.879999999997</v>
      </c>
      <c r="D105" s="55">
        <f>D99+D100+D101+D102+D103+F104</f>
        <v>33154.201499999996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Трудовая д. 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17456.400000000001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21060.6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21060.6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4535.0770000000002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469.98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2631.8879999999999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550.548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15442.56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3920.9759999999997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3789.04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226.48249999999999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31566.551499999998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-10505.951499999999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98</v>
      </c>
      <c r="C1" s="2"/>
      <c r="D1" s="1"/>
      <c r="E1" s="1"/>
      <c r="F1" s="1"/>
      <c r="G1" s="1"/>
    </row>
    <row r="2" spans="1:7" x14ac:dyDescent="0.25">
      <c r="A2" t="s">
        <v>2</v>
      </c>
      <c r="B2">
        <v>54.1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1618.05</v>
      </c>
      <c r="C6" s="10">
        <v>8439.6</v>
      </c>
      <c r="D6" s="6">
        <v>5589.5</v>
      </c>
      <c r="E6" s="7"/>
      <c r="F6" s="8"/>
      <c r="G6" s="10">
        <f>B6+C6-D6</f>
        <v>4468.1499999999996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1596.96</v>
      </c>
      <c r="D8" s="6">
        <v>887.2</v>
      </c>
      <c r="E8" s="7"/>
      <c r="F8" s="8"/>
      <c r="G8" s="10">
        <f>B8+C8-D8</f>
        <v>709.76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1618.05</v>
      </c>
      <c r="C13" s="10">
        <f>C6+C8+C12+C7</f>
        <v>10036.560000000001</v>
      </c>
      <c r="D13" s="6">
        <f>D6+D8+D12+D7</f>
        <v>6476.7</v>
      </c>
      <c r="E13" s="7"/>
      <c r="F13" s="8"/>
      <c r="G13" s="10">
        <f>B13+C13-D13</f>
        <v>5177.9100000000008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5589.5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129.53399999999999</v>
      </c>
    </row>
    <row r="18" spans="1:11" ht="30" customHeight="1" x14ac:dyDescent="0.25">
      <c r="A18" s="17" t="s">
        <v>19</v>
      </c>
      <c r="B18" s="17"/>
      <c r="C18">
        <f>B2</f>
        <v>54.1</v>
      </c>
      <c r="F18" s="18">
        <v>3.04</v>
      </c>
      <c r="G18" s="16">
        <f>C18*F18*12</f>
        <v>1973.568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54.1</v>
      </c>
      <c r="F27" s="19">
        <v>0.35</v>
      </c>
      <c r="G27" s="16">
        <f>C27*F27*12</f>
        <v>227.21999999999997</v>
      </c>
      <c r="K27" s="16"/>
    </row>
    <row r="28" spans="1:11" x14ac:dyDescent="0.25">
      <c r="A28" s="20" t="s">
        <v>27</v>
      </c>
      <c r="B28" s="20"/>
      <c r="C28">
        <f>B2</f>
        <v>54.1</v>
      </c>
      <c r="F28" s="19">
        <v>1.96</v>
      </c>
      <c r="G28" s="16">
        <f>C28*F28*12</f>
        <v>1272.432</v>
      </c>
      <c r="K28" s="16"/>
    </row>
    <row r="29" spans="1:11" x14ac:dyDescent="0.25">
      <c r="A29" s="20" t="s">
        <v>28</v>
      </c>
      <c r="B29" s="20"/>
      <c r="C29">
        <f>B2</f>
        <v>54.1</v>
      </c>
      <c r="F29" s="19">
        <v>0.41</v>
      </c>
      <c r="G29" s="16">
        <f>C29*F29*12</f>
        <v>266.17200000000003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54.1</v>
      </c>
      <c r="G31" s="16">
        <v>1655.81</v>
      </c>
      <c r="K31" s="16"/>
    </row>
    <row r="32" spans="1:11" hidden="1" x14ac:dyDescent="0.25">
      <c r="A32" s="20" t="s">
        <v>23</v>
      </c>
      <c r="B32" s="20"/>
      <c r="C32">
        <f>B2</f>
        <v>54.1</v>
      </c>
      <c r="F32">
        <v>0.22</v>
      </c>
      <c r="G32" s="16">
        <f>C32*F32*12</f>
        <v>142.82400000000001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64.766999999999996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3486.4009999999998</v>
      </c>
    </row>
    <row r="39" spans="1:7" x14ac:dyDescent="0.25">
      <c r="B39" s="16" t="s">
        <v>35</v>
      </c>
      <c r="C39" s="16">
        <f>G37+G17+G18</f>
        <v>5589.5029999999997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-2.9999999997016857E-3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Трудовая д. 2 А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1618.05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8439.6</v>
      </c>
      <c r="D76" s="31"/>
      <c r="E76" s="31"/>
      <c r="F76" s="36">
        <f>C8+C12+C7</f>
        <v>1596.96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5589.5</v>
      </c>
      <c r="D83" s="31"/>
      <c r="E83" s="31"/>
      <c r="F83" s="36">
        <f>D8+D12+D7</f>
        <v>887.2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4468.1499999999996</v>
      </c>
      <c r="D90" s="31"/>
      <c r="E90" s="31"/>
      <c r="F90" s="36">
        <f>G8+G12+G7</f>
        <v>709.76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-2.9999999997016857E-3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2167.8689999999997</v>
      </c>
      <c r="D99" s="55">
        <f>C99</f>
        <v>2167.8689999999997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3194.4110000000001</v>
      </c>
      <c r="D101" s="55">
        <f>G28+G29+G31</f>
        <v>3194.4139999999998</v>
      </c>
      <c r="E101" s="56"/>
      <c r="F101" s="40"/>
      <c r="G101" s="58">
        <f>C40</f>
        <v>-2.9999999997016857E-3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227.21999999999997</v>
      </c>
      <c r="D102" s="55">
        <f>G27</f>
        <v>227.21999999999997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1596.96</v>
      </c>
      <c r="D103" s="55">
        <f>D8</f>
        <v>887.2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7186.46</v>
      </c>
      <c r="D105" s="55">
        <f>D99+D100+D101+D102+D103+F104</f>
        <v>6476.7029999999995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Трудовая д. 2 А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8439.6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5589.5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5589.5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2103.1019999999999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227.21999999999997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1272.432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266.17200000000003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1655.81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64.766999999999996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5589.5029999999997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-2.9999999997016857E-3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99</v>
      </c>
      <c r="C1" s="2"/>
      <c r="D1" s="1"/>
      <c r="E1" s="1"/>
      <c r="F1" s="1"/>
      <c r="G1" s="1"/>
    </row>
    <row r="2" spans="1:7" x14ac:dyDescent="0.25">
      <c r="A2" t="s">
        <v>2</v>
      </c>
      <c r="B2">
        <v>608.1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77346.080000000002</v>
      </c>
      <c r="C6" s="10">
        <v>94863.6</v>
      </c>
      <c r="D6" s="6">
        <v>89937.45</v>
      </c>
      <c r="E6" s="7"/>
      <c r="F6" s="8"/>
      <c r="G6" s="10">
        <f>B6+C6-D6</f>
        <v>82272.23</v>
      </c>
    </row>
    <row r="7" spans="1:7" ht="47.45" customHeight="1" thickBot="1" x14ac:dyDescent="0.3">
      <c r="A7" s="9" t="s">
        <v>8</v>
      </c>
      <c r="B7" s="10"/>
      <c r="C7" s="10">
        <v>11975.08</v>
      </c>
      <c r="D7" s="6">
        <v>8284.59</v>
      </c>
      <c r="E7" s="7"/>
      <c r="F7" s="8"/>
      <c r="G7" s="10">
        <f>B7+C7-D7</f>
        <v>3690.49</v>
      </c>
    </row>
    <row r="8" spans="1:7" ht="48" thickBot="1" x14ac:dyDescent="0.3">
      <c r="A8" s="9" t="s">
        <v>9</v>
      </c>
      <c r="B8" s="10">
        <v>22914.639999999999</v>
      </c>
      <c r="C8" s="10">
        <v>25182.06</v>
      </c>
      <c r="D8" s="6">
        <v>24996.73</v>
      </c>
      <c r="E8" s="7"/>
      <c r="F8" s="8"/>
      <c r="G8" s="10">
        <f>B8+C8-D8</f>
        <v>23099.969999999998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100260.72</v>
      </c>
      <c r="C13" s="10">
        <f>C6+C8+C12+C7</f>
        <v>132020.74</v>
      </c>
      <c r="D13" s="6">
        <f>D6+D8+D12+D7</f>
        <v>123218.76999999999</v>
      </c>
      <c r="E13" s="7"/>
      <c r="F13" s="8"/>
      <c r="G13" s="10">
        <f>B13+C13-D13</f>
        <v>109062.69</v>
      </c>
    </row>
    <row r="14" spans="1:7" ht="55.15" customHeight="1" thickBot="1" x14ac:dyDescent="0.3">
      <c r="A14" s="3" t="s">
        <v>15</v>
      </c>
      <c r="B14" s="3"/>
      <c r="C14" s="13">
        <v>-294100.19</v>
      </c>
    </row>
    <row r="15" spans="1:7" ht="30" customHeight="1" x14ac:dyDescent="0.25">
      <c r="A15" s="2" t="s">
        <v>16</v>
      </c>
      <c r="B15" s="2"/>
      <c r="C15">
        <f>D6+C14</f>
        <v>-204162.74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2464.3753999999999</v>
      </c>
    </row>
    <row r="18" spans="1:11" ht="30" customHeight="1" x14ac:dyDescent="0.25">
      <c r="A18" s="17" t="s">
        <v>19</v>
      </c>
      <c r="B18" s="17"/>
      <c r="C18">
        <f>B2</f>
        <v>608.1</v>
      </c>
      <c r="F18" s="18">
        <v>3.04</v>
      </c>
      <c r="G18" s="16">
        <f>C18*F18*12</f>
        <v>22183.488000000001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608.1</v>
      </c>
      <c r="F27" s="19">
        <v>0.35</v>
      </c>
      <c r="G27" s="16">
        <f>C27*F27*12</f>
        <v>2554.02</v>
      </c>
      <c r="K27" s="16"/>
    </row>
    <row r="28" spans="1:11" x14ac:dyDescent="0.25">
      <c r="A28" s="20" t="s">
        <v>27</v>
      </c>
      <c r="B28" s="20"/>
      <c r="C28">
        <f>B2</f>
        <v>608.1</v>
      </c>
      <c r="F28" s="19">
        <v>1.96</v>
      </c>
      <c r="G28" s="16">
        <f>C28*F28*12</f>
        <v>14302.511999999999</v>
      </c>
      <c r="K28" s="16"/>
    </row>
    <row r="29" spans="1:11" x14ac:dyDescent="0.25">
      <c r="A29" s="20" t="s">
        <v>28</v>
      </c>
      <c r="B29" s="20"/>
      <c r="C29">
        <f>B2</f>
        <v>608.1</v>
      </c>
      <c r="F29" s="19">
        <v>0.41</v>
      </c>
      <c r="G29" s="16">
        <f>C29*F29*12</f>
        <v>2991.8519999999999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3796.35</v>
      </c>
    </row>
    <row r="31" spans="1:11" ht="44.45" customHeight="1" x14ac:dyDescent="0.25">
      <c r="A31" s="20" t="s">
        <v>30</v>
      </c>
      <c r="B31" s="20"/>
      <c r="C31">
        <f>B2</f>
        <v>608.1</v>
      </c>
      <c r="F31">
        <v>2.92</v>
      </c>
      <c r="G31" s="16">
        <f>C31*F31*12</f>
        <v>21307.824000000001</v>
      </c>
      <c r="K31" s="16"/>
    </row>
    <row r="32" spans="1:11" hidden="1" x14ac:dyDescent="0.25">
      <c r="A32" s="20" t="s">
        <v>23</v>
      </c>
      <c r="B32" s="20"/>
      <c r="C32">
        <f>B2</f>
        <v>608.1</v>
      </c>
      <c r="F32">
        <v>0.22</v>
      </c>
      <c r="G32" s="16">
        <f>C32*F32*12</f>
        <v>1605.384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1232.1876999999999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46184.745699999999</v>
      </c>
    </row>
    <row r="39" spans="1:7" x14ac:dyDescent="0.25">
      <c r="B39" s="16" t="s">
        <v>35</v>
      </c>
      <c r="C39" s="16">
        <f>G37+G17+G18</f>
        <v>70832.609100000001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-274995.34909999999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3-я Красинская д. 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77346.080000000002</v>
      </c>
      <c r="D75" s="31"/>
      <c r="E75" s="31"/>
      <c r="F75" s="36">
        <f>B8+B12</f>
        <v>22914.639999999999</v>
      </c>
      <c r="G75" s="37"/>
    </row>
    <row r="76" spans="1:8" x14ac:dyDescent="0.25">
      <c r="A76" s="35">
        <v>2</v>
      </c>
      <c r="B76" s="31" t="s">
        <v>52</v>
      </c>
      <c r="C76" s="31">
        <f>C6</f>
        <v>94863.6</v>
      </c>
      <c r="D76" s="31"/>
      <c r="E76" s="31"/>
      <c r="F76" s="36">
        <f>C8+C12+C7</f>
        <v>37157.14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89937.45</v>
      </c>
      <c r="D83" s="31"/>
      <c r="E83" s="31"/>
      <c r="F83" s="36">
        <f>D8+D12+D7</f>
        <v>33281.32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82272.23</v>
      </c>
      <c r="D90" s="31"/>
      <c r="E90" s="31"/>
      <c r="F90" s="36">
        <f>G8+G12+G7</f>
        <v>26790.46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-274995.34909999999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25880.051100000001</v>
      </c>
      <c r="D99" s="55">
        <f>C99</f>
        <v>25880.051100000001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3796.35</v>
      </c>
      <c r="D100" s="51">
        <f>G33+G30</f>
        <v>3796.35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-236393.1611</v>
      </c>
      <c r="D101" s="55">
        <f>G28+G29+G31</f>
        <v>38602.187999999995</v>
      </c>
      <c r="E101" s="56"/>
      <c r="F101" s="40"/>
      <c r="G101" s="58">
        <f>C40</f>
        <v>-274995.34909999999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2554.02</v>
      </c>
      <c r="D102" s="55">
        <f>G27</f>
        <v>2554.02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25182.06</v>
      </c>
      <c r="D103" s="55">
        <f>D8</f>
        <v>24996.73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-178980.68000000002</v>
      </c>
      <c r="D105" s="55">
        <f>D99+D100+D101+D102+D103+F104</f>
        <v>95829.339099999997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3-я Красинская д. 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-294100.19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94863.6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89937.45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-204162.74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24647.863400000002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2554.02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14302.511999999999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2991.8519999999999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3796.35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21307.824000000001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1232.1876999999999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70832.609099999987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-274995.34909999999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6" sqref="K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100</v>
      </c>
      <c r="C1" s="2"/>
      <c r="D1" s="1"/>
      <c r="E1" s="1"/>
      <c r="F1" s="1"/>
      <c r="G1" s="1"/>
    </row>
    <row r="2" spans="1:7" x14ac:dyDescent="0.25">
      <c r="A2" t="s">
        <v>2</v>
      </c>
      <c r="B2">
        <v>59.1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9219.6</v>
      </c>
      <c r="D6" s="6">
        <v>9219.6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1596.96</v>
      </c>
      <c r="D8" s="6">
        <v>1596.96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10816.560000000001</v>
      </c>
      <c r="D13" s="6">
        <f>D6+D8+D12+D7</f>
        <v>10816.560000000001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9219.6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216.33120000000002</v>
      </c>
    </row>
    <row r="18" spans="1:11" ht="30" customHeight="1" x14ac:dyDescent="0.25">
      <c r="A18" s="17" t="s">
        <v>19</v>
      </c>
      <c r="B18" s="17"/>
      <c r="C18">
        <f>B2</f>
        <v>59.1</v>
      </c>
      <c r="F18" s="18">
        <v>3.04</v>
      </c>
      <c r="G18" s="16">
        <f>C18*F18*12</f>
        <v>2155.9680000000003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59.1</v>
      </c>
      <c r="F27" s="19">
        <v>0.35</v>
      </c>
      <c r="G27" s="16">
        <f>C27*F27*12</f>
        <v>248.21999999999997</v>
      </c>
      <c r="K27" s="16"/>
    </row>
    <row r="28" spans="1:11" x14ac:dyDescent="0.25">
      <c r="A28" s="20" t="s">
        <v>27</v>
      </c>
      <c r="B28" s="20"/>
      <c r="C28">
        <f>B2</f>
        <v>59.1</v>
      </c>
      <c r="F28" s="19">
        <v>1.96</v>
      </c>
      <c r="G28" s="16">
        <f>C28*F28*12</f>
        <v>1390.0319999999999</v>
      </c>
      <c r="K28" s="16"/>
    </row>
    <row r="29" spans="1:11" x14ac:dyDescent="0.25">
      <c r="A29" s="20" t="s">
        <v>28</v>
      </c>
      <c r="B29" s="20"/>
      <c r="C29">
        <f>B2</f>
        <v>59.1</v>
      </c>
      <c r="F29" s="19">
        <v>0.41</v>
      </c>
      <c r="G29" s="16">
        <f>C29*F29*12</f>
        <v>290.77199999999999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59.1</v>
      </c>
      <c r="G31" s="16">
        <v>4810.1099999999997</v>
      </c>
      <c r="K31" s="16"/>
    </row>
    <row r="32" spans="1:11" hidden="1" x14ac:dyDescent="0.25">
      <c r="A32" s="20" t="s">
        <v>23</v>
      </c>
      <c r="B32" s="20"/>
      <c r="C32">
        <f>B2</f>
        <v>59.1</v>
      </c>
      <c r="F32">
        <v>0.22</v>
      </c>
      <c r="G32" s="16">
        <f>C32*F32*12</f>
        <v>156.024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108.16560000000001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6847.2996000000003</v>
      </c>
    </row>
    <row r="39" spans="1:7" x14ac:dyDescent="0.25">
      <c r="B39" s="16" t="s">
        <v>35</v>
      </c>
      <c r="C39" s="16">
        <f>G37+G17+G18</f>
        <v>9219.5987999999998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1.2000000006082701E-3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Балмашевского  д. 2 А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9219.6</v>
      </c>
      <c r="D76" s="31"/>
      <c r="E76" s="31"/>
      <c r="F76" s="36">
        <f>C8+C12+C7</f>
        <v>1596.96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9219.6</v>
      </c>
      <c r="D83" s="31"/>
      <c r="E83" s="31"/>
      <c r="F83" s="36">
        <f>D8+D12+D7</f>
        <v>1596.96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1.2000000006082701E-3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2480.4648000000002</v>
      </c>
      <c r="D99" s="55">
        <f>C99</f>
        <v>2480.4648000000002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6490.9152000000004</v>
      </c>
      <c r="D101" s="55">
        <f>G28+G29+G31</f>
        <v>6490.9139999999998</v>
      </c>
      <c r="E101" s="56"/>
      <c r="F101" s="40"/>
      <c r="G101" s="58">
        <f>C40</f>
        <v>1.2000000006082701E-3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248.21999999999997</v>
      </c>
      <c r="D102" s="55">
        <f>G27</f>
        <v>248.21999999999997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1596.96</v>
      </c>
      <c r="D103" s="55">
        <f>D8</f>
        <v>1596.96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10816.560000000001</v>
      </c>
      <c r="D105" s="55">
        <f>D99+D100+D101+D102+D103+F104</f>
        <v>10816.558799999999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Балмашевского  д. 2 А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9219.6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9219.6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9219.6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2372.2992000000004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248.21999999999997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1390.0319999999999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290.77199999999999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4810.1099999999997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108.16560000000001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9219.5987999999998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1.2000000006082701E-3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101</v>
      </c>
      <c r="C1" s="2"/>
      <c r="D1" s="1"/>
      <c r="E1" s="1"/>
      <c r="F1" s="1"/>
      <c r="G1" s="1"/>
    </row>
    <row r="2" spans="1:7" x14ac:dyDescent="0.25">
      <c r="A2" t="s">
        <v>2</v>
      </c>
      <c r="B2">
        <v>309.3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39067.599999999999</v>
      </c>
      <c r="C6" s="10">
        <v>48250.8</v>
      </c>
      <c r="D6" s="6">
        <v>41018.9</v>
      </c>
      <c r="E6" s="7"/>
      <c r="F6" s="8"/>
      <c r="G6" s="10">
        <f>B6+C6-D6</f>
        <v>46299.499999999993</v>
      </c>
    </row>
    <row r="7" spans="1:7" ht="47.45" customHeight="1" thickBot="1" x14ac:dyDescent="0.3">
      <c r="A7" s="9" t="s">
        <v>8</v>
      </c>
      <c r="B7" s="10"/>
      <c r="C7" s="10">
        <v>4992.57</v>
      </c>
      <c r="D7" s="6">
        <v>4000.86</v>
      </c>
      <c r="E7" s="7"/>
      <c r="F7" s="8"/>
      <c r="G7" s="10">
        <f>B7+C7-D7</f>
        <v>991.70999999999958</v>
      </c>
    </row>
    <row r="8" spans="1:7" ht="48" thickBot="1" x14ac:dyDescent="0.3">
      <c r="A8" s="9" t="s">
        <v>9</v>
      </c>
      <c r="B8" s="10">
        <v>635.35</v>
      </c>
      <c r="C8" s="10">
        <v>11149.05</v>
      </c>
      <c r="D8" s="6">
        <v>9950.94</v>
      </c>
      <c r="E8" s="7"/>
      <c r="F8" s="8"/>
      <c r="G8" s="10">
        <f>B8+C8-D8</f>
        <v>1833.4599999999991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39702.949999999997</v>
      </c>
      <c r="C13" s="10">
        <f>C6+C8+C12+C7</f>
        <v>64392.420000000006</v>
      </c>
      <c r="D13" s="6">
        <f>D6+D8+D12+D7</f>
        <v>54970.700000000004</v>
      </c>
      <c r="E13" s="7"/>
      <c r="F13" s="8"/>
      <c r="G13" s="10">
        <f>B13+C13-D13</f>
        <v>49124.669999999991</v>
      </c>
    </row>
    <row r="14" spans="1:7" ht="55.15" customHeight="1" thickBot="1" x14ac:dyDescent="0.3">
      <c r="A14" s="3" t="s">
        <v>15</v>
      </c>
      <c r="B14" s="3"/>
      <c r="C14" s="13">
        <v>-57343.25</v>
      </c>
    </row>
    <row r="15" spans="1:7" ht="30" customHeight="1" x14ac:dyDescent="0.25">
      <c r="A15" s="2" t="s">
        <v>16</v>
      </c>
      <c r="B15" s="2"/>
      <c r="C15">
        <f>D6+C14</f>
        <v>-16324.349999999999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1099.414</v>
      </c>
    </row>
    <row r="18" spans="1:11" ht="30" customHeight="1" x14ac:dyDescent="0.25">
      <c r="A18" s="17" t="s">
        <v>19</v>
      </c>
      <c r="B18" s="17"/>
      <c r="C18">
        <f>B2</f>
        <v>309.3</v>
      </c>
      <c r="F18" s="18">
        <v>3.04</v>
      </c>
      <c r="G18" s="16">
        <f>C18*F18*12</f>
        <v>11283.264000000001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309.3</v>
      </c>
      <c r="F27" s="19">
        <v>0.35</v>
      </c>
      <c r="G27" s="16">
        <f>C27*F27*12</f>
        <v>1299.06</v>
      </c>
      <c r="K27" s="16"/>
    </row>
    <row r="28" spans="1:11" x14ac:dyDescent="0.25">
      <c r="A28" s="20" t="s">
        <v>27</v>
      </c>
      <c r="B28" s="20"/>
      <c r="C28">
        <f>B2</f>
        <v>309.3</v>
      </c>
      <c r="F28" s="19">
        <v>1.96</v>
      </c>
      <c r="G28" s="16">
        <f>C28*F28*12</f>
        <v>7274.7360000000008</v>
      </c>
      <c r="K28" s="16"/>
    </row>
    <row r="29" spans="1:11" x14ac:dyDescent="0.25">
      <c r="A29" s="20" t="s">
        <v>28</v>
      </c>
      <c r="B29" s="20"/>
      <c r="C29">
        <f>B2</f>
        <v>309.3</v>
      </c>
      <c r="F29" s="19">
        <v>0.41</v>
      </c>
      <c r="G29" s="16">
        <f>C29*F29*12</f>
        <v>1521.7560000000001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5465.43</v>
      </c>
    </row>
    <row r="31" spans="1:11" ht="44.45" customHeight="1" x14ac:dyDescent="0.25">
      <c r="A31" s="20" t="s">
        <v>30</v>
      </c>
      <c r="B31" s="20"/>
      <c r="C31">
        <f>B2</f>
        <v>309.3</v>
      </c>
      <c r="F31">
        <v>2.92</v>
      </c>
      <c r="G31" s="16">
        <f>C31*F31*12</f>
        <v>10837.872000000001</v>
      </c>
      <c r="K31" s="16"/>
    </row>
    <row r="32" spans="1:11" hidden="1" x14ac:dyDescent="0.25">
      <c r="A32" s="20" t="s">
        <v>23</v>
      </c>
      <c r="B32" s="20"/>
      <c r="C32">
        <f>B2</f>
        <v>309.3</v>
      </c>
      <c r="F32">
        <v>0.22</v>
      </c>
      <c r="G32" s="16">
        <f>C32*F32*12</f>
        <v>816.55200000000013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549.70699999999999</v>
      </c>
    </row>
    <row r="35" spans="1:7" ht="26.45" customHeight="1" x14ac:dyDescent="0.25">
      <c r="A35" s="20" t="s">
        <v>33</v>
      </c>
      <c r="B35" s="20"/>
      <c r="G35" s="16">
        <v>-3026.49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23922.070999999996</v>
      </c>
    </row>
    <row r="39" spans="1:7" x14ac:dyDescent="0.25">
      <c r="B39" s="16" t="s">
        <v>35</v>
      </c>
      <c r="C39" s="16">
        <f>G37+G17+G18</f>
        <v>36304.748999999996</v>
      </c>
      <c r="D39" s="16"/>
      <c r="E39" s="16"/>
    </row>
    <row r="40" spans="1:7" x14ac:dyDescent="0.25">
      <c r="A40" s="2" t="s">
        <v>36</v>
      </c>
      <c r="B40" s="2"/>
      <c r="C40" s="16">
        <f>C15-C39</f>
        <v>-52629.098999999995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28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39067.599999999999</v>
      </c>
      <c r="D75" s="31"/>
      <c r="E75" s="31"/>
      <c r="F75" s="36">
        <f>B8+B12</f>
        <v>635.35</v>
      </c>
      <c r="G75" s="37"/>
    </row>
    <row r="76" spans="1:8" x14ac:dyDescent="0.25">
      <c r="A76" s="35">
        <v>2</v>
      </c>
      <c r="B76" s="31" t="s">
        <v>52</v>
      </c>
      <c r="C76" s="31">
        <f>C6</f>
        <v>48250.8</v>
      </c>
      <c r="D76" s="31"/>
      <c r="E76" s="31"/>
      <c r="F76" s="36">
        <f>C8+C12+C7</f>
        <v>16141.619999999999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41018.9</v>
      </c>
      <c r="D83" s="31"/>
      <c r="E83" s="31"/>
      <c r="F83" s="36">
        <f>D8+D12+D7</f>
        <v>13951.800000000001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46299.499999999993</v>
      </c>
      <c r="D90" s="31"/>
      <c r="E90" s="31"/>
      <c r="F90" s="36">
        <f>G8+G12+G7</f>
        <v>2825.1699999999987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-52629.098999999995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12932.385000000002</v>
      </c>
      <c r="D99" s="55">
        <f>C99</f>
        <v>12932.385000000002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5465.43</v>
      </c>
      <c r="D100" s="51">
        <f>G33+G30</f>
        <v>5465.43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-32994.734999999993</v>
      </c>
      <c r="D101" s="55">
        <f>G28+G29+G31</f>
        <v>19634.364000000001</v>
      </c>
      <c r="E101" s="56"/>
      <c r="F101" s="40"/>
      <c r="G101" s="58">
        <f>C40</f>
        <v>-52629.098999999995</v>
      </c>
      <c r="H101" s="48"/>
    </row>
    <row r="102" spans="1:8" x14ac:dyDescent="0.25">
      <c r="A102" s="53">
        <v>4</v>
      </c>
      <c r="B102" s="59" t="s">
        <v>79</v>
      </c>
      <c r="C102" s="57">
        <f>G27</f>
        <v>1299.06</v>
      </c>
      <c r="D102" s="55">
        <f>G27</f>
        <v>1299.06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11149.05</v>
      </c>
      <c r="D103" s="55">
        <f>D8</f>
        <v>9950.94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-2148.8099999999922</v>
      </c>
      <c r="D105" s="55">
        <f>D99+D100+D101+D102+D103+F104</f>
        <v>49282.179000000004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28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-57343.25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48250.8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41018.9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-16324.349999999999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12382.678000000002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1299.06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7274.7360000000008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1521.7560000000001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5465.43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10837.872000000001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549.70699999999999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-3026.49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36304.749000000011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-52629.098999999995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102</v>
      </c>
      <c r="C1" s="2"/>
      <c r="D1" s="1"/>
      <c r="E1" s="1"/>
      <c r="F1" s="1"/>
      <c r="G1" s="1"/>
    </row>
    <row r="2" spans="1:7" x14ac:dyDescent="0.25">
      <c r="A2" t="s">
        <v>2</v>
      </c>
      <c r="B2">
        <v>309.5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280.23</v>
      </c>
      <c r="C6" s="10">
        <v>48282</v>
      </c>
      <c r="D6" s="6">
        <v>43137.440000000002</v>
      </c>
      <c r="E6" s="7"/>
      <c r="F6" s="8"/>
      <c r="G6" s="10">
        <f>B6+C6-D6</f>
        <v>5424.7900000000009</v>
      </c>
    </row>
    <row r="7" spans="1:7" ht="47.45" customHeight="1" thickBot="1" x14ac:dyDescent="0.3">
      <c r="A7" s="9" t="s">
        <v>8</v>
      </c>
      <c r="B7" s="10"/>
      <c r="C7" s="10">
        <v>3090.95</v>
      </c>
      <c r="D7" s="6">
        <v>2731.95</v>
      </c>
      <c r="E7" s="7"/>
      <c r="F7" s="8"/>
      <c r="G7" s="10">
        <f>B7+C7-D7</f>
        <v>359</v>
      </c>
    </row>
    <row r="8" spans="1:7" ht="48" thickBot="1" x14ac:dyDescent="0.3">
      <c r="A8" s="9" t="s">
        <v>9</v>
      </c>
      <c r="B8" s="10">
        <v>66.040000000000006</v>
      </c>
      <c r="C8" s="10">
        <v>13642.1</v>
      </c>
      <c r="D8" s="6">
        <v>12327.41</v>
      </c>
      <c r="E8" s="7"/>
      <c r="F8" s="8"/>
      <c r="G8" s="10">
        <f>B8+C8-D8</f>
        <v>1380.7300000000014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346.27000000000004</v>
      </c>
      <c r="C13" s="10">
        <f>C6+C8+C12+C7</f>
        <v>65015.049999999996</v>
      </c>
      <c r="D13" s="6">
        <f>D6+D8+D12+D7</f>
        <v>58196.800000000003</v>
      </c>
      <c r="E13" s="7"/>
      <c r="F13" s="8"/>
      <c r="G13" s="10">
        <f>B13+C13-D13</f>
        <v>7164.5199999999895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43137.440000000002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1163.9360000000001</v>
      </c>
    </row>
    <row r="18" spans="1:11" ht="30" customHeight="1" x14ac:dyDescent="0.25">
      <c r="A18" s="17" t="s">
        <v>19</v>
      </c>
      <c r="B18" s="17"/>
      <c r="C18">
        <f>B2</f>
        <v>309.5</v>
      </c>
      <c r="F18" s="18">
        <v>3.04</v>
      </c>
      <c r="G18" s="16">
        <f>C18*F18*12</f>
        <v>11290.56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309.5</v>
      </c>
      <c r="F27" s="19">
        <v>0.35</v>
      </c>
      <c r="G27" s="16">
        <f>C27*F27*12</f>
        <v>1299.8999999999999</v>
      </c>
      <c r="K27" s="16"/>
    </row>
    <row r="28" spans="1:11" x14ac:dyDescent="0.25">
      <c r="A28" s="20" t="s">
        <v>27</v>
      </c>
      <c r="B28" s="20"/>
      <c r="C28">
        <f>B2</f>
        <v>309.5</v>
      </c>
      <c r="F28" s="19">
        <v>1.96</v>
      </c>
      <c r="G28" s="16">
        <f>C28*F28*12</f>
        <v>7279.4400000000005</v>
      </c>
      <c r="K28" s="16"/>
    </row>
    <row r="29" spans="1:11" x14ac:dyDescent="0.25">
      <c r="A29" s="20" t="s">
        <v>28</v>
      </c>
      <c r="B29" s="20"/>
      <c r="C29">
        <f>B2</f>
        <v>309.5</v>
      </c>
      <c r="F29" s="19">
        <v>0.41</v>
      </c>
      <c r="G29" s="16">
        <f>C29*F29*12</f>
        <v>1522.74</v>
      </c>
      <c r="K29" s="16"/>
    </row>
    <row r="30" spans="1:11" ht="40.9" customHeight="1" x14ac:dyDescent="0.25">
      <c r="A30" s="20" t="s">
        <v>29</v>
      </c>
      <c r="B30" s="20"/>
      <c r="F30" s="19"/>
      <c r="G30">
        <v>5545.43</v>
      </c>
    </row>
    <row r="31" spans="1:11" ht="44.45" customHeight="1" x14ac:dyDescent="0.25">
      <c r="A31" s="20" t="s">
        <v>30</v>
      </c>
      <c r="B31" s="20"/>
      <c r="C31">
        <f>B2</f>
        <v>309.5</v>
      </c>
      <c r="F31">
        <v>2.92</v>
      </c>
      <c r="G31" s="16">
        <v>14453.47</v>
      </c>
      <c r="K31" s="16"/>
    </row>
    <row r="32" spans="1:11" hidden="1" x14ac:dyDescent="0.25">
      <c r="A32" s="20" t="s">
        <v>23</v>
      </c>
      <c r="B32" s="20"/>
      <c r="C32">
        <f>B2</f>
        <v>309.5</v>
      </c>
      <c r="F32">
        <v>0.22</v>
      </c>
      <c r="G32" s="16">
        <f>C32*F32*12</f>
        <v>817.08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581.96800000000007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30682.948</v>
      </c>
    </row>
    <row r="39" spans="1:7" x14ac:dyDescent="0.25">
      <c r="B39" s="16" t="s">
        <v>35</v>
      </c>
      <c r="C39" s="16">
        <f>G37+G17+G18</f>
        <v>43137.444000000003</v>
      </c>
      <c r="D39" s="16"/>
      <c r="E39" s="16"/>
    </row>
    <row r="40" spans="1:7" x14ac:dyDescent="0.25">
      <c r="A40" s="2" t="s">
        <v>36</v>
      </c>
      <c r="B40" s="2"/>
      <c r="C40" s="16">
        <f>C15-C39</f>
        <v>-4.0000000008149073E-3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34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280.23</v>
      </c>
      <c r="D75" s="31"/>
      <c r="E75" s="31"/>
      <c r="F75" s="36">
        <f>B8+B12</f>
        <v>66.040000000000006</v>
      </c>
      <c r="G75" s="37"/>
    </row>
    <row r="76" spans="1:8" x14ac:dyDescent="0.25">
      <c r="A76" s="35">
        <v>2</v>
      </c>
      <c r="B76" s="31" t="s">
        <v>52</v>
      </c>
      <c r="C76" s="31">
        <f>C6</f>
        <v>48282</v>
      </c>
      <c r="D76" s="31"/>
      <c r="E76" s="31"/>
      <c r="F76" s="36">
        <f>C8+C12+C7</f>
        <v>16733.05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43137.440000000002</v>
      </c>
      <c r="D83" s="31"/>
      <c r="E83" s="31"/>
      <c r="F83" s="36">
        <f>D8+D12+D7</f>
        <v>15059.36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5424.7900000000009</v>
      </c>
      <c r="D90" s="31"/>
      <c r="E90" s="31"/>
      <c r="F90" s="36">
        <f>G8+G12+G7</f>
        <v>1739.7300000000014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-4.0000000008149073E-3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13036.464</v>
      </c>
      <c r="D99" s="55">
        <f>C99</f>
        <v>13036.464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5545.43</v>
      </c>
      <c r="D100" s="51">
        <f>G33+G30</f>
        <v>5545.43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23255.646000000001</v>
      </c>
      <c r="D101" s="55">
        <f>G28+G29+G31</f>
        <v>23255.65</v>
      </c>
      <c r="E101" s="56"/>
      <c r="F101" s="40"/>
      <c r="G101" s="58">
        <f>C40</f>
        <v>-4.0000000008149073E-3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1299.8999999999999</v>
      </c>
      <c r="D102" s="55">
        <f>G27</f>
        <v>1299.8999999999999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13642.1</v>
      </c>
      <c r="D103" s="55">
        <f>D8</f>
        <v>12327.41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56779.54</v>
      </c>
      <c r="D105" s="55">
        <f>D99+D100+D101+D102+D103+F104</f>
        <v>55464.854000000007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34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48282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43137.440000000002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43137.440000000002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12454.495999999999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1299.8999999999999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7279.4400000000005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1522.74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5545.43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14453.47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581.96800000000007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43137.444000000003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-4.0000000008149073E-3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103</v>
      </c>
      <c r="C1" s="2"/>
      <c r="D1" s="1"/>
      <c r="E1" s="1"/>
      <c r="F1" s="1"/>
      <c r="G1" s="1"/>
    </row>
    <row r="2" spans="1:7" x14ac:dyDescent="0.25">
      <c r="A2" t="s">
        <v>2</v>
      </c>
      <c r="B2">
        <v>310.85000000000002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17745.88</v>
      </c>
      <c r="C6" s="10">
        <v>27912.52</v>
      </c>
      <c r="D6" s="6">
        <v>41929.870000000003</v>
      </c>
      <c r="E6" s="7"/>
      <c r="F6" s="8"/>
      <c r="G6" s="10">
        <f>B6+C6-D6</f>
        <v>3728.5299999999988</v>
      </c>
    </row>
    <row r="7" spans="1:7" ht="47.45" customHeight="1" thickBot="1" x14ac:dyDescent="0.3">
      <c r="A7" s="9" t="s">
        <v>8</v>
      </c>
      <c r="B7" s="10"/>
      <c r="C7" s="10">
        <v>2880.21</v>
      </c>
      <c r="D7" s="6">
        <v>2766.65</v>
      </c>
      <c r="E7" s="7"/>
      <c r="F7" s="8"/>
      <c r="G7" s="10">
        <f>B7+C7-D7</f>
        <v>113.55999999999995</v>
      </c>
    </row>
    <row r="8" spans="1:7" ht="48" thickBot="1" x14ac:dyDescent="0.3">
      <c r="A8" s="9" t="s">
        <v>9</v>
      </c>
      <c r="B8" s="10">
        <v>857.63</v>
      </c>
      <c r="C8" s="10">
        <v>12587.48</v>
      </c>
      <c r="D8" s="6">
        <v>11946.68</v>
      </c>
      <c r="E8" s="7"/>
      <c r="F8" s="8"/>
      <c r="G8" s="10">
        <f>B8+C8-D8</f>
        <v>1498.4299999999985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18603.510000000002</v>
      </c>
      <c r="C13" s="10">
        <f>C6+C8+C12+C7</f>
        <v>43380.21</v>
      </c>
      <c r="D13" s="6">
        <f>D6+D8+D12+D7</f>
        <v>56643.200000000004</v>
      </c>
      <c r="E13" s="7"/>
      <c r="F13" s="8"/>
      <c r="G13" s="10">
        <f>B13+C13-D13</f>
        <v>5340.5199999999968</v>
      </c>
    </row>
    <row r="14" spans="1:7" ht="55.15" customHeight="1" thickBot="1" x14ac:dyDescent="0.3">
      <c r="A14" s="3" t="s">
        <v>15</v>
      </c>
      <c r="B14" s="3"/>
      <c r="C14" s="13">
        <v>-72041.820000000007</v>
      </c>
    </row>
    <row r="15" spans="1:7" ht="30" customHeight="1" x14ac:dyDescent="0.25">
      <c r="A15" s="2" t="s">
        <v>16</v>
      </c>
      <c r="B15" s="2"/>
      <c r="C15">
        <f>D6+C14</f>
        <v>-30111.950000000004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1132.864</v>
      </c>
    </row>
    <row r="18" spans="1:11" ht="30" customHeight="1" x14ac:dyDescent="0.25">
      <c r="A18" s="17" t="s">
        <v>19</v>
      </c>
      <c r="B18" s="17"/>
      <c r="C18">
        <f>B2</f>
        <v>310.85000000000002</v>
      </c>
      <c r="F18" s="18">
        <v>3.04</v>
      </c>
      <c r="G18" s="16">
        <f>C18*F18*12</f>
        <v>11339.808000000001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310.85000000000002</v>
      </c>
      <c r="F27" s="19"/>
      <c r="G27" s="16">
        <v>2965</v>
      </c>
      <c r="K27" s="16"/>
    </row>
    <row r="28" spans="1:11" x14ac:dyDescent="0.25">
      <c r="A28" s="20" t="s">
        <v>27</v>
      </c>
      <c r="B28" s="20"/>
      <c r="C28">
        <f>B2</f>
        <v>310.85000000000002</v>
      </c>
      <c r="F28" s="19">
        <v>1.96</v>
      </c>
      <c r="G28" s="16">
        <f>C28*F28*12</f>
        <v>7311.1920000000009</v>
      </c>
      <c r="K28" s="16"/>
    </row>
    <row r="29" spans="1:11" x14ac:dyDescent="0.25">
      <c r="A29" s="20" t="s">
        <v>28</v>
      </c>
      <c r="B29" s="20"/>
      <c r="C29">
        <f>B2</f>
        <v>310.85000000000002</v>
      </c>
      <c r="F29" s="19">
        <v>0.41</v>
      </c>
      <c r="G29" s="16">
        <f>C29*F29*12</f>
        <v>1529.3820000000001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1847.43</v>
      </c>
    </row>
    <row r="31" spans="1:11" ht="44.45" customHeight="1" x14ac:dyDescent="0.25">
      <c r="A31" s="20" t="s">
        <v>30</v>
      </c>
      <c r="B31" s="20"/>
      <c r="C31">
        <f>B2</f>
        <v>310.85000000000002</v>
      </c>
      <c r="F31">
        <v>2.92</v>
      </c>
      <c r="G31" s="16">
        <f>C31*F31*12</f>
        <v>10892.184000000001</v>
      </c>
      <c r="K31" s="16"/>
    </row>
    <row r="32" spans="1:11" hidden="1" x14ac:dyDescent="0.25">
      <c r="A32" s="20" t="s">
        <v>23</v>
      </c>
      <c r="B32" s="20"/>
      <c r="C32">
        <f>B2</f>
        <v>310.85000000000002</v>
      </c>
      <c r="F32">
        <v>0.22</v>
      </c>
      <c r="G32" s="16">
        <f>C32*F32*12</f>
        <v>820.64400000000001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566.43200000000002</v>
      </c>
    </row>
    <row r="35" spans="1:7" ht="26.45" customHeight="1" x14ac:dyDescent="0.25">
      <c r="A35" s="20" t="s">
        <v>33</v>
      </c>
      <c r="B35" s="20"/>
      <c r="G35" s="16">
        <v>-341.08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24770.54</v>
      </c>
    </row>
    <row r="39" spans="1:7" x14ac:dyDescent="0.25">
      <c r="B39" s="16" t="s">
        <v>35</v>
      </c>
      <c r="C39" s="16">
        <f>G37+G17+G18</f>
        <v>37243.212</v>
      </c>
      <c r="D39" s="16"/>
      <c r="E39" s="16"/>
    </row>
    <row r="40" spans="1:7" x14ac:dyDescent="0.25">
      <c r="A40" s="2" t="s">
        <v>36</v>
      </c>
      <c r="B40" s="2"/>
      <c r="C40" s="16">
        <f>C15-C39</f>
        <v>-67355.162000000011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36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17745.88</v>
      </c>
      <c r="D75" s="31"/>
      <c r="E75" s="31"/>
      <c r="F75" s="36">
        <f>B8+B12</f>
        <v>857.63</v>
      </c>
      <c r="G75" s="37"/>
    </row>
    <row r="76" spans="1:8" x14ac:dyDescent="0.25">
      <c r="A76" s="35">
        <v>2</v>
      </c>
      <c r="B76" s="31" t="s">
        <v>52</v>
      </c>
      <c r="C76" s="31">
        <f>C6</f>
        <v>27912.52</v>
      </c>
      <c r="D76" s="31"/>
      <c r="E76" s="31"/>
      <c r="F76" s="36">
        <f>C8+C12+C7</f>
        <v>15467.689999999999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41929.870000000003</v>
      </c>
      <c r="D83" s="31"/>
      <c r="E83" s="31"/>
      <c r="F83" s="36">
        <f>D8+D12+D7</f>
        <v>14713.33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3728.5299999999988</v>
      </c>
      <c r="D90" s="31"/>
      <c r="E90" s="31"/>
      <c r="F90" s="36">
        <f>G8+G12+G7</f>
        <v>1611.9899999999984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-67355.162000000011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13039.104000000001</v>
      </c>
      <c r="D99" s="55">
        <f>C99</f>
        <v>13039.104000000001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1847.43</v>
      </c>
      <c r="D100" s="51">
        <f>G33+G30</f>
        <v>1847.43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-47622.40400000001</v>
      </c>
      <c r="D101" s="55">
        <f>G28+G29+G31</f>
        <v>19732.758000000002</v>
      </c>
      <c r="E101" s="56"/>
      <c r="F101" s="40"/>
      <c r="G101" s="58">
        <f>C40</f>
        <v>-67355.162000000011</v>
      </c>
      <c r="H101" s="48"/>
    </row>
    <row r="102" spans="1:8" x14ac:dyDescent="0.25">
      <c r="A102" s="53">
        <v>4</v>
      </c>
      <c r="B102" s="59" t="s">
        <v>79</v>
      </c>
      <c r="C102" s="57">
        <f>G27</f>
        <v>2965</v>
      </c>
      <c r="D102" s="55">
        <f>G27</f>
        <v>2965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12587.48</v>
      </c>
      <c r="D103" s="55">
        <f>D8</f>
        <v>11946.68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-17183.39000000001</v>
      </c>
      <c r="D105" s="55">
        <f>D99+D100+D101+D102+D103+F104</f>
        <v>49530.972000000002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36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-72041.820000000007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27912.52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41929.870000000003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-30111.950000000004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12472.672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2965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7311.1920000000009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1529.3820000000001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1847.43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10892.184000000001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566.43200000000002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-341.08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37243.212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-67355.162000000011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104</v>
      </c>
      <c r="C1" s="2"/>
      <c r="D1" s="1"/>
      <c r="E1" s="1"/>
      <c r="F1" s="1"/>
      <c r="G1" s="1"/>
    </row>
    <row r="2" spans="1:7" x14ac:dyDescent="0.25">
      <c r="A2" t="s">
        <v>2</v>
      </c>
      <c r="B2">
        <v>299.3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17831.32</v>
      </c>
      <c r="C6" s="10">
        <v>46690.8</v>
      </c>
      <c r="D6" s="6">
        <v>49576.46</v>
      </c>
      <c r="E6" s="7"/>
      <c r="F6" s="8"/>
      <c r="G6" s="10">
        <f>B6+C6-D6</f>
        <v>14945.660000000003</v>
      </c>
    </row>
    <row r="7" spans="1:7" ht="47.45" customHeight="1" thickBot="1" x14ac:dyDescent="0.3">
      <c r="A7" s="9" t="s">
        <v>8</v>
      </c>
      <c r="B7" s="10"/>
      <c r="C7" s="10">
        <v>8158.56</v>
      </c>
      <c r="D7" s="6">
        <v>7111.22</v>
      </c>
      <c r="E7" s="7"/>
      <c r="F7" s="8"/>
      <c r="G7" s="10">
        <f>B7+C7-D7</f>
        <v>1047.3400000000001</v>
      </c>
    </row>
    <row r="8" spans="1:7" ht="48" thickBot="1" x14ac:dyDescent="0.3">
      <c r="A8" s="9" t="s">
        <v>9</v>
      </c>
      <c r="B8" s="10">
        <v>3404.71</v>
      </c>
      <c r="C8" s="10">
        <v>15305.88</v>
      </c>
      <c r="D8" s="6">
        <v>15149.89</v>
      </c>
      <c r="E8" s="7"/>
      <c r="F8" s="8"/>
      <c r="G8" s="10">
        <f>B8+C8-D8</f>
        <v>3560.7000000000007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21236.03</v>
      </c>
      <c r="C13" s="10">
        <f>C6+C8+C12+C7</f>
        <v>70155.240000000005</v>
      </c>
      <c r="D13" s="6">
        <f>D6+D8+D12+D7</f>
        <v>71837.569999999992</v>
      </c>
      <c r="E13" s="7"/>
      <c r="F13" s="8"/>
      <c r="G13" s="10">
        <f>B13+C13-D13</f>
        <v>19553.700000000012</v>
      </c>
    </row>
    <row r="14" spans="1:7" ht="55.15" customHeight="1" thickBot="1" x14ac:dyDescent="0.3">
      <c r="A14" s="3" t="s">
        <v>15</v>
      </c>
      <c r="B14" s="3"/>
      <c r="C14" s="13">
        <v>-79932.33</v>
      </c>
    </row>
    <row r="15" spans="1:7" ht="30" customHeight="1" x14ac:dyDescent="0.25">
      <c r="A15" s="2" t="s">
        <v>16</v>
      </c>
      <c r="B15" s="2"/>
      <c r="C15">
        <f>D6+C14</f>
        <v>-30355.870000000003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1436.7513999999999</v>
      </c>
    </row>
    <row r="18" spans="1:11" ht="30" customHeight="1" x14ac:dyDescent="0.25">
      <c r="A18" s="17" t="s">
        <v>19</v>
      </c>
      <c r="B18" s="17"/>
      <c r="C18">
        <f>B2</f>
        <v>299.3</v>
      </c>
      <c r="F18" s="18">
        <v>3.04</v>
      </c>
      <c r="G18" s="16">
        <f>C18*F18*12</f>
        <v>10918.464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299.3</v>
      </c>
      <c r="F27" s="19">
        <v>0.35</v>
      </c>
      <c r="G27" s="16">
        <f>C27*F27*12</f>
        <v>1257.06</v>
      </c>
      <c r="K27" s="16"/>
    </row>
    <row r="28" spans="1:11" x14ac:dyDescent="0.25">
      <c r="A28" s="20" t="s">
        <v>27</v>
      </c>
      <c r="B28" s="20"/>
      <c r="C28">
        <f>B2</f>
        <v>299.3</v>
      </c>
      <c r="F28" s="19">
        <v>1.96</v>
      </c>
      <c r="G28" s="16">
        <f>C28*F28*12</f>
        <v>7039.5360000000001</v>
      </c>
      <c r="K28" s="16"/>
    </row>
    <row r="29" spans="1:11" x14ac:dyDescent="0.25">
      <c r="A29" s="20" t="s">
        <v>28</v>
      </c>
      <c r="B29" s="20"/>
      <c r="C29">
        <f>B2</f>
        <v>299.3</v>
      </c>
      <c r="F29" s="19">
        <v>0.41</v>
      </c>
      <c r="G29" s="16">
        <f>C29*F29*12</f>
        <v>1472.556</v>
      </c>
      <c r="K29" s="16"/>
    </row>
    <row r="30" spans="1:11" ht="40.9" customHeight="1" x14ac:dyDescent="0.25">
      <c r="A30" s="20" t="s">
        <v>29</v>
      </c>
      <c r="B30" s="20"/>
      <c r="F30" s="19"/>
      <c r="G30">
        <v>7528.82</v>
      </c>
    </row>
    <row r="31" spans="1:11" ht="44.45" customHeight="1" x14ac:dyDescent="0.25">
      <c r="A31" s="20" t="s">
        <v>30</v>
      </c>
      <c r="B31" s="20"/>
      <c r="C31">
        <f>B2</f>
        <v>299.3</v>
      </c>
      <c r="F31">
        <v>2.92</v>
      </c>
      <c r="G31" s="16">
        <f>C31*F31*12</f>
        <v>10487.472</v>
      </c>
      <c r="K31" s="16"/>
    </row>
    <row r="32" spans="1:11" hidden="1" x14ac:dyDescent="0.25">
      <c r="A32" s="20" t="s">
        <v>23</v>
      </c>
      <c r="B32" s="20"/>
      <c r="C32">
        <f>B2</f>
        <v>299.3</v>
      </c>
      <c r="F32">
        <v>0.22</v>
      </c>
      <c r="G32" s="16">
        <f>C32*F32*12</f>
        <v>790.15200000000004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718.37569999999994</v>
      </c>
    </row>
    <row r="35" spans="1:7" ht="26.45" customHeight="1" x14ac:dyDescent="0.25">
      <c r="A35" s="20" t="s">
        <v>33</v>
      </c>
      <c r="B35" s="20"/>
      <c r="G35" s="16">
        <f>-4230.96-3183.62</f>
        <v>-7414.58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21089.239700000006</v>
      </c>
    </row>
    <row r="39" spans="1:7" x14ac:dyDescent="0.25">
      <c r="B39" s="16" t="s">
        <v>35</v>
      </c>
      <c r="C39" s="16">
        <f>G37+G17+G18</f>
        <v>33444.455100000006</v>
      </c>
      <c r="D39" s="16"/>
      <c r="E39" s="16"/>
    </row>
    <row r="40" spans="1:7" x14ac:dyDescent="0.25">
      <c r="A40" s="2" t="s">
        <v>36</v>
      </c>
      <c r="B40" s="2"/>
      <c r="C40" s="16">
        <f>C15-C39</f>
        <v>-63800.325100000009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38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17831.32</v>
      </c>
      <c r="D75" s="31"/>
      <c r="E75" s="31"/>
      <c r="F75" s="36">
        <f>B8+B12</f>
        <v>3404.71</v>
      </c>
      <c r="G75" s="37"/>
    </row>
    <row r="76" spans="1:8" x14ac:dyDescent="0.25">
      <c r="A76" s="35">
        <v>2</v>
      </c>
      <c r="B76" s="31" t="s">
        <v>52</v>
      </c>
      <c r="C76" s="31">
        <f>C6</f>
        <v>46690.8</v>
      </c>
      <c r="D76" s="31"/>
      <c r="E76" s="31"/>
      <c r="F76" s="36">
        <f>C8+C12+C7</f>
        <v>23464.44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49576.46</v>
      </c>
      <c r="D83" s="31"/>
      <c r="E83" s="31"/>
      <c r="F83" s="36">
        <f>D8+D12+D7</f>
        <v>22261.11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14945.660000000003</v>
      </c>
      <c r="D90" s="31"/>
      <c r="E90" s="31"/>
      <c r="F90" s="36">
        <f>G8+G12+G7</f>
        <v>4608.0400000000009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-63800.325100000009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13073.5911</v>
      </c>
      <c r="D99" s="55">
        <f>C99</f>
        <v>13073.5911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7528.82</v>
      </c>
      <c r="D100" s="51">
        <f>G33+G30</f>
        <v>7528.82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-44800.761100000011</v>
      </c>
      <c r="D101" s="55">
        <f>G28+G29+G31</f>
        <v>18999.563999999998</v>
      </c>
      <c r="E101" s="56"/>
      <c r="F101" s="40"/>
      <c r="G101" s="58">
        <f>C40</f>
        <v>-63800.325100000009</v>
      </c>
      <c r="H101" s="48"/>
    </row>
    <row r="102" spans="1:8" x14ac:dyDescent="0.25">
      <c r="A102" s="53">
        <v>4</v>
      </c>
      <c r="B102" s="59" t="s">
        <v>79</v>
      </c>
      <c r="C102" s="57">
        <f>G27</f>
        <v>1257.06</v>
      </c>
      <c r="D102" s="55">
        <f>G27</f>
        <v>1257.06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15305.88</v>
      </c>
      <c r="D103" s="55">
        <f>D8</f>
        <v>15149.89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-7635.4100000000126</v>
      </c>
      <c r="D105" s="55">
        <f>D99+D100+D101+D102+D103+F104</f>
        <v>56008.925099999993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38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-79932.33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46690.8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49576.46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-30355.870000000003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12355.215399999999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1257.06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7039.5360000000001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1472.556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7528.82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10487.472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718.37569999999994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-7414.58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33444.455099999992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-63800.325100000009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87</v>
      </c>
      <c r="C1" s="2"/>
      <c r="D1" s="1"/>
      <c r="E1" s="1"/>
      <c r="F1" s="1"/>
      <c r="G1" s="1"/>
    </row>
    <row r="2" spans="1:7" x14ac:dyDescent="0.25">
      <c r="A2" t="s">
        <v>2</v>
      </c>
      <c r="B2">
        <v>615.76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71682.7</v>
      </c>
      <c r="C6" s="10">
        <v>84761.04</v>
      </c>
      <c r="D6" s="6">
        <v>61997.53</v>
      </c>
      <c r="E6" s="7"/>
      <c r="F6" s="8"/>
      <c r="G6" s="10">
        <f>B6+C6-D6</f>
        <v>94446.209999999992</v>
      </c>
    </row>
    <row r="7" spans="1:7" ht="47.45" customHeight="1" thickBot="1" x14ac:dyDescent="0.3">
      <c r="A7" s="9" t="s">
        <v>8</v>
      </c>
      <c r="B7" s="10"/>
      <c r="C7" s="10">
        <v>14378.33</v>
      </c>
      <c r="D7" s="6">
        <v>9551.49</v>
      </c>
      <c r="E7" s="7"/>
      <c r="F7" s="8"/>
      <c r="G7" s="10">
        <f>B7+C7-D7</f>
        <v>4826.84</v>
      </c>
    </row>
    <row r="8" spans="1:7" ht="48" thickBot="1" x14ac:dyDescent="0.3">
      <c r="A8" s="9" t="s">
        <v>9</v>
      </c>
      <c r="B8" s="10">
        <v>0</v>
      </c>
      <c r="C8" s="10">
        <v>13130.56</v>
      </c>
      <c r="D8" s="6">
        <v>9230.77</v>
      </c>
      <c r="E8" s="7"/>
      <c r="F8" s="8"/>
      <c r="G8" s="10">
        <f>B8+C8-D8</f>
        <v>3899.7899999999991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71682.7</v>
      </c>
      <c r="C13" s="10">
        <f>C6+C8+C12+C7</f>
        <v>112269.93</v>
      </c>
      <c r="D13" s="6">
        <f>D6+D8+D12+D7</f>
        <v>80779.790000000008</v>
      </c>
      <c r="E13" s="7"/>
      <c r="F13" s="8"/>
      <c r="G13" s="10">
        <f>B13+C13-D13</f>
        <v>103172.84</v>
      </c>
    </row>
    <row r="14" spans="1:7" ht="55.15" customHeight="1" thickBot="1" x14ac:dyDescent="0.3">
      <c r="A14" s="3" t="s">
        <v>15</v>
      </c>
      <c r="B14" s="3"/>
      <c r="C14" s="13">
        <v>-72829.38</v>
      </c>
    </row>
    <row r="15" spans="1:7" ht="30" customHeight="1" x14ac:dyDescent="0.25">
      <c r="A15" s="2" t="s">
        <v>16</v>
      </c>
      <c r="B15" s="2"/>
      <c r="C15">
        <f>D6+C14</f>
        <v>-10831.850000000006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1615.5958000000001</v>
      </c>
    </row>
    <row r="18" spans="1:11" ht="30" customHeight="1" x14ac:dyDescent="0.25">
      <c r="A18" s="17" t="s">
        <v>19</v>
      </c>
      <c r="B18" s="17"/>
      <c r="C18">
        <f>B2</f>
        <v>615.76</v>
      </c>
      <c r="F18" s="18">
        <v>3.04</v>
      </c>
      <c r="G18" s="16">
        <f>C18*F18*12</f>
        <v>22462.924800000001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615.76</v>
      </c>
      <c r="F27" s="19">
        <v>0.35</v>
      </c>
      <c r="G27" s="16">
        <f>C27*F27*12</f>
        <v>2586.192</v>
      </c>
      <c r="K27" s="16"/>
    </row>
    <row r="28" spans="1:11" x14ac:dyDescent="0.25">
      <c r="A28" s="20" t="s">
        <v>27</v>
      </c>
      <c r="B28" s="20"/>
      <c r="C28">
        <f>B2</f>
        <v>615.76</v>
      </c>
      <c r="F28" s="19">
        <v>1.96</v>
      </c>
      <c r="G28" s="16">
        <f>C28*F28*12</f>
        <v>14482.6752</v>
      </c>
      <c r="K28" s="16"/>
    </row>
    <row r="29" spans="1:11" x14ac:dyDescent="0.25">
      <c r="A29" s="20" t="s">
        <v>28</v>
      </c>
      <c r="B29" s="20"/>
      <c r="C29">
        <f>B2</f>
        <v>615.76</v>
      </c>
      <c r="F29" s="19">
        <v>0.41</v>
      </c>
      <c r="G29" s="16">
        <f>C29*F29*12</f>
        <v>3029.5391999999997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4071.24</v>
      </c>
    </row>
    <row r="31" spans="1:11" ht="44.45" customHeight="1" x14ac:dyDescent="0.25">
      <c r="A31" s="20" t="s">
        <v>30</v>
      </c>
      <c r="B31" s="20"/>
      <c r="C31">
        <f>B2</f>
        <v>615.76</v>
      </c>
      <c r="F31">
        <v>2.92</v>
      </c>
      <c r="G31" s="16">
        <f>C31*F31*12</f>
        <v>21576.2304</v>
      </c>
      <c r="K31" s="16"/>
    </row>
    <row r="32" spans="1:11" hidden="1" x14ac:dyDescent="0.25">
      <c r="A32" s="20" t="s">
        <v>23</v>
      </c>
      <c r="B32" s="20"/>
      <c r="C32">
        <f>B2</f>
        <v>615.76</v>
      </c>
      <c r="F32">
        <v>0.22</v>
      </c>
      <c r="G32" s="16">
        <f>C32*F32*12</f>
        <v>1625.6063999999999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807.79790000000003</v>
      </c>
    </row>
    <row r="35" spans="1:7" ht="26.45" customHeight="1" x14ac:dyDescent="0.25">
      <c r="A35" s="20" t="s">
        <v>33</v>
      </c>
      <c r="B35" s="20"/>
      <c r="G35" s="16">
        <v>10105.26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56658.934699999998</v>
      </c>
    </row>
    <row r="39" spans="1:7" x14ac:dyDescent="0.25">
      <c r="B39" s="16" t="s">
        <v>35</v>
      </c>
      <c r="C39" s="16">
        <f>G37+G17+G18</f>
        <v>80737.455300000001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-91569.305300000007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71682.7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84761.04</v>
      </c>
      <c r="D76" s="31"/>
      <c r="E76" s="31"/>
      <c r="F76" s="36">
        <f>C8+C12+C7</f>
        <v>27508.89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61997.53</v>
      </c>
      <c r="D83" s="31"/>
      <c r="E83" s="31"/>
      <c r="F83" s="36">
        <f>D8+D12+D7</f>
        <v>18782.260000000002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94446.209999999992</v>
      </c>
      <c r="D90" s="31"/>
      <c r="E90" s="31"/>
      <c r="F90" s="36">
        <f>G8+G12+G7</f>
        <v>8726.6299999999992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-91569.305300000007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24886.318500000001</v>
      </c>
      <c r="D99" s="55">
        <f>C99</f>
        <v>24886.318500000001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4071.24</v>
      </c>
      <c r="D100" s="51">
        <f>G33+G30</f>
        <v>4071.24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-52480.86050000001</v>
      </c>
      <c r="D101" s="55">
        <f>G28+G29+G31</f>
        <v>39088.444799999997</v>
      </c>
      <c r="E101" s="56"/>
      <c r="F101" s="40"/>
      <c r="G101" s="58">
        <f>C40</f>
        <v>-91569.305300000007</v>
      </c>
      <c r="H101" s="48"/>
    </row>
    <row r="102" spans="1:8" x14ac:dyDescent="0.25">
      <c r="A102" s="53">
        <v>4</v>
      </c>
      <c r="B102" s="59" t="s">
        <v>79</v>
      </c>
      <c r="C102" s="57">
        <f>G27</f>
        <v>2586.192</v>
      </c>
      <c r="D102" s="55">
        <f>G27</f>
        <v>2586.192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13130.56</v>
      </c>
      <c r="D103" s="55">
        <f>D8</f>
        <v>9230.77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-7806.550000000012</v>
      </c>
      <c r="D105" s="55">
        <f>D99+D100+D101+D102+D103+F104</f>
        <v>79862.965299999996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-72829.38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84761.04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61997.53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-10831.850000000006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24078.5206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2586.192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14482.6752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3029.5391999999997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4071.24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21576.2304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807.79790000000003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10105.26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80737.455299999987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-91569.305300000007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105</v>
      </c>
      <c r="C1" s="2"/>
      <c r="D1" s="1"/>
      <c r="E1" s="1"/>
      <c r="F1" s="1"/>
      <c r="G1" s="1"/>
    </row>
    <row r="2" spans="1:7" x14ac:dyDescent="0.25">
      <c r="A2" t="s">
        <v>2</v>
      </c>
      <c r="B2">
        <v>297.7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2973.92</v>
      </c>
      <c r="C6" s="10">
        <v>46540.65</v>
      </c>
      <c r="D6" s="6">
        <v>47737.47</v>
      </c>
      <c r="E6" s="7"/>
      <c r="F6" s="8"/>
      <c r="G6" s="10">
        <f>B6+C6-D6</f>
        <v>1777.0999999999985</v>
      </c>
    </row>
    <row r="7" spans="1:7" ht="47.45" customHeight="1" thickBot="1" x14ac:dyDescent="0.3">
      <c r="A7" s="9" t="s">
        <v>8</v>
      </c>
      <c r="B7" s="10"/>
      <c r="C7" s="10">
        <v>6738.27</v>
      </c>
      <c r="D7" s="6">
        <v>6484.4</v>
      </c>
      <c r="E7" s="7"/>
      <c r="F7" s="8"/>
      <c r="G7" s="10">
        <f>B7+C7-D7</f>
        <v>253.8700000000008</v>
      </c>
    </row>
    <row r="8" spans="1:7" ht="48" thickBot="1" x14ac:dyDescent="0.3">
      <c r="A8" s="9" t="s">
        <v>9</v>
      </c>
      <c r="B8" s="10">
        <v>1291.22</v>
      </c>
      <c r="C8" s="10">
        <v>16668.66</v>
      </c>
      <c r="D8" s="6">
        <v>16185.48</v>
      </c>
      <c r="E8" s="7"/>
      <c r="F8" s="8"/>
      <c r="G8" s="10">
        <f>B8+C8-D8</f>
        <v>1774.4000000000015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4265.1400000000003</v>
      </c>
      <c r="C13" s="10">
        <f>C6+C8+C12+C7</f>
        <v>69947.58</v>
      </c>
      <c r="D13" s="6">
        <f>D6+D8+D12+D7</f>
        <v>70407.349999999991</v>
      </c>
      <c r="E13" s="7"/>
      <c r="F13" s="8"/>
      <c r="G13" s="10">
        <f>B13+C13-D13</f>
        <v>3805.3700000000099</v>
      </c>
    </row>
    <row r="14" spans="1:7" ht="55.15" customHeight="1" thickBot="1" x14ac:dyDescent="0.3">
      <c r="A14" s="3" t="s">
        <v>15</v>
      </c>
      <c r="B14" s="3"/>
      <c r="C14" s="13">
        <v>-17064.310000000001</v>
      </c>
    </row>
    <row r="15" spans="1:7" ht="30" customHeight="1" x14ac:dyDescent="0.25">
      <c r="A15" s="2" t="s">
        <v>16</v>
      </c>
      <c r="B15" s="2"/>
      <c r="C15">
        <f>D6+C14</f>
        <v>30673.16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1408.1469999999999</v>
      </c>
    </row>
    <row r="18" spans="1:11" ht="30" customHeight="1" x14ac:dyDescent="0.25">
      <c r="A18" s="17" t="s">
        <v>19</v>
      </c>
      <c r="B18" s="17"/>
      <c r="C18">
        <f>B2</f>
        <v>297.7</v>
      </c>
      <c r="F18" s="18">
        <v>3.04</v>
      </c>
      <c r="G18" s="16">
        <f>C18*F18*12</f>
        <v>10860.096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297.7</v>
      </c>
      <c r="F27" s="19">
        <v>0.35</v>
      </c>
      <c r="G27" s="16">
        <f>C27*F27*12</f>
        <v>1250.3399999999999</v>
      </c>
      <c r="K27" s="16"/>
    </row>
    <row r="28" spans="1:11" x14ac:dyDescent="0.25">
      <c r="A28" s="20" t="s">
        <v>27</v>
      </c>
      <c r="B28" s="20"/>
      <c r="C28">
        <f>B2</f>
        <v>297.7</v>
      </c>
      <c r="F28" s="19">
        <v>1.96</v>
      </c>
      <c r="G28" s="16">
        <f>C28*F28*12</f>
        <v>7001.9039999999995</v>
      </c>
      <c r="K28" s="16"/>
    </row>
    <row r="29" spans="1:11" x14ac:dyDescent="0.25">
      <c r="A29" s="20" t="s">
        <v>28</v>
      </c>
      <c r="B29" s="20"/>
      <c r="C29">
        <f>B2</f>
        <v>297.7</v>
      </c>
      <c r="F29" s="19">
        <v>0.41</v>
      </c>
      <c r="G29" s="16">
        <f>C29*F29*12</f>
        <v>1464.6839999999997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17981.150000000001</v>
      </c>
    </row>
    <row r="31" spans="1:11" ht="44.45" customHeight="1" x14ac:dyDescent="0.25">
      <c r="A31" s="20" t="s">
        <v>30</v>
      </c>
      <c r="B31" s="20"/>
      <c r="C31">
        <f>B2</f>
        <v>297.7</v>
      </c>
      <c r="F31">
        <v>2.92</v>
      </c>
      <c r="G31" s="16">
        <f>C31*F31*12</f>
        <v>10431.407999999999</v>
      </c>
      <c r="K31" s="16"/>
    </row>
    <row r="32" spans="1:11" hidden="1" x14ac:dyDescent="0.25">
      <c r="A32" s="20" t="s">
        <v>23</v>
      </c>
      <c r="B32" s="20"/>
      <c r="C32">
        <f>B2</f>
        <v>297.7</v>
      </c>
      <c r="F32">
        <v>0.22</v>
      </c>
      <c r="G32" s="16">
        <f>C32*F32*12</f>
        <v>785.928</v>
      </c>
    </row>
    <row r="33" spans="1:7" x14ac:dyDescent="0.25">
      <c r="A33" s="20" t="s">
        <v>31</v>
      </c>
      <c r="B33" s="20"/>
      <c r="G33">
        <v>34483.199999999997</v>
      </c>
    </row>
    <row r="34" spans="1:7" ht="28.15" customHeight="1" x14ac:dyDescent="0.25">
      <c r="A34" s="20" t="s">
        <v>32</v>
      </c>
      <c r="B34" s="20"/>
      <c r="G34" s="16">
        <f>D13*1/100</f>
        <v>704.07349999999997</v>
      </c>
    </row>
    <row r="35" spans="1:7" ht="26.45" customHeight="1" x14ac:dyDescent="0.25">
      <c r="A35" s="20" t="s">
        <v>33</v>
      </c>
      <c r="B35" s="20"/>
      <c r="G35" s="16">
        <v>1748.75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75065.5095</v>
      </c>
    </row>
    <row r="39" spans="1:7" x14ac:dyDescent="0.25">
      <c r="B39" s="16" t="s">
        <v>35</v>
      </c>
      <c r="C39" s="16">
        <f>G37+G17+G18</f>
        <v>87333.752500000002</v>
      </c>
      <c r="D39" s="16"/>
      <c r="E39" s="16"/>
    </row>
    <row r="40" spans="1:7" x14ac:dyDescent="0.25">
      <c r="A40" s="2" t="s">
        <v>36</v>
      </c>
      <c r="B40" s="2"/>
      <c r="C40" s="16">
        <f>C15-C39</f>
        <v>-56660.592499999999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42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2973.92</v>
      </c>
      <c r="D75" s="31"/>
      <c r="E75" s="31"/>
      <c r="F75" s="36">
        <f>B8+B12</f>
        <v>1291.22</v>
      </c>
      <c r="G75" s="37"/>
    </row>
    <row r="76" spans="1:8" x14ac:dyDescent="0.25">
      <c r="A76" s="35">
        <v>2</v>
      </c>
      <c r="B76" s="31" t="s">
        <v>52</v>
      </c>
      <c r="C76" s="31">
        <f>C6</f>
        <v>46540.65</v>
      </c>
      <c r="D76" s="31"/>
      <c r="E76" s="31"/>
      <c r="F76" s="36">
        <f>C8+C12+C7</f>
        <v>23406.93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47737.47</v>
      </c>
      <c r="D83" s="31"/>
      <c r="E83" s="31"/>
      <c r="F83" s="36">
        <f>D8+D12+D7</f>
        <v>22669.879999999997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1777.0999999999985</v>
      </c>
      <c r="D90" s="31"/>
      <c r="E90" s="31"/>
      <c r="F90" s="36">
        <f>G8+G12+G7</f>
        <v>2028.2700000000023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-56660.592499999999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12972.316499999999</v>
      </c>
      <c r="D99" s="55">
        <f>C99</f>
        <v>12972.316499999999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52464.35</v>
      </c>
      <c r="D100" s="51">
        <f>G33+G30</f>
        <v>52464.35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-37762.5965</v>
      </c>
      <c r="D101" s="55">
        <f>G28+G29+G31</f>
        <v>18897.995999999999</v>
      </c>
      <c r="E101" s="56"/>
      <c r="F101" s="40"/>
      <c r="G101" s="58">
        <f>C40</f>
        <v>-56660.592499999999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1250.3399999999999</v>
      </c>
      <c r="D102" s="55">
        <f>G27</f>
        <v>1250.3399999999999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16668.66</v>
      </c>
      <c r="D103" s="55">
        <f>D8</f>
        <v>16185.48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45593.07</v>
      </c>
      <c r="D105" s="55">
        <f>D99+D100+D101+D102+D103+F104</f>
        <v>101770.4825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42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-17064.310000000001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46540.65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47737.47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30673.16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12268.242999999999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1250.3399999999999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7001.9039999999995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1464.6839999999997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17981.150000000001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10431.407999999999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34483.199999999997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704.07349999999997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1748.75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87333.752499999988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-56660.592499999999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106</v>
      </c>
      <c r="C1" s="2"/>
      <c r="D1" s="1"/>
      <c r="E1" s="1"/>
      <c r="F1" s="1"/>
      <c r="G1" s="1"/>
    </row>
    <row r="2" spans="1:7" x14ac:dyDescent="0.25">
      <c r="A2" t="s">
        <v>2</v>
      </c>
      <c r="B2">
        <v>297.3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6424.55</v>
      </c>
      <c r="C6" s="10">
        <v>46378.8</v>
      </c>
      <c r="D6" s="6">
        <v>39834.43</v>
      </c>
      <c r="E6" s="7"/>
      <c r="F6" s="8"/>
      <c r="G6" s="10">
        <f>B6+C6-D6</f>
        <v>12968.920000000006</v>
      </c>
    </row>
    <row r="7" spans="1:7" ht="47.45" customHeight="1" thickBot="1" x14ac:dyDescent="0.3">
      <c r="A7" s="9" t="s">
        <v>8</v>
      </c>
      <c r="B7" s="10"/>
      <c r="C7" s="10">
        <v>1941.71</v>
      </c>
      <c r="D7" s="6">
        <v>1598.28</v>
      </c>
      <c r="E7" s="7"/>
      <c r="F7" s="8"/>
      <c r="G7" s="10">
        <f>B7+C7-D7</f>
        <v>343.43000000000006</v>
      </c>
    </row>
    <row r="8" spans="1:7" ht="48" thickBot="1" x14ac:dyDescent="0.3">
      <c r="A8" s="9" t="s">
        <v>9</v>
      </c>
      <c r="B8" s="10">
        <v>1797.77</v>
      </c>
      <c r="C8" s="10">
        <v>13028.36</v>
      </c>
      <c r="D8" s="6">
        <v>10256.9</v>
      </c>
      <c r="E8" s="7"/>
      <c r="F8" s="8"/>
      <c r="G8" s="10">
        <f>B8+C8-D8</f>
        <v>4569.2300000000014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8222.32</v>
      </c>
      <c r="C13" s="10">
        <f>C6+C8+C12+C7</f>
        <v>61348.87</v>
      </c>
      <c r="D13" s="6">
        <f>D6+D8+D12+D7</f>
        <v>51689.61</v>
      </c>
      <c r="E13" s="7"/>
      <c r="F13" s="8"/>
      <c r="G13" s="10">
        <f>B13+C13-D13</f>
        <v>17881.580000000002</v>
      </c>
    </row>
    <row r="14" spans="1:7" ht="55.15" customHeight="1" thickBot="1" x14ac:dyDescent="0.3">
      <c r="A14" s="3" t="s">
        <v>15</v>
      </c>
      <c r="B14" s="3"/>
      <c r="C14" s="13">
        <v>-51762.89</v>
      </c>
    </row>
    <row r="15" spans="1:7" ht="30" customHeight="1" x14ac:dyDescent="0.25">
      <c r="A15" s="2" t="s">
        <v>16</v>
      </c>
      <c r="B15" s="2"/>
      <c r="C15">
        <f>D6+C14</f>
        <v>-11928.46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1033.7922000000001</v>
      </c>
    </row>
    <row r="18" spans="1:11" ht="30" customHeight="1" x14ac:dyDescent="0.25">
      <c r="A18" s="17" t="s">
        <v>19</v>
      </c>
      <c r="B18" s="17"/>
      <c r="C18">
        <f>B2</f>
        <v>297.3</v>
      </c>
      <c r="F18" s="18">
        <v>3.04</v>
      </c>
      <c r="G18" s="16">
        <f>C18*F18*12</f>
        <v>10845.504000000001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297.3</v>
      </c>
      <c r="F27" s="19">
        <v>0.35</v>
      </c>
      <c r="G27" s="16">
        <f>C27*F27*12</f>
        <v>1248.6599999999999</v>
      </c>
      <c r="K27" s="16"/>
    </row>
    <row r="28" spans="1:11" x14ac:dyDescent="0.25">
      <c r="A28" s="20" t="s">
        <v>27</v>
      </c>
      <c r="B28" s="20"/>
      <c r="C28">
        <f>B2</f>
        <v>297.3</v>
      </c>
      <c r="F28" s="19">
        <v>1.96</v>
      </c>
      <c r="G28" s="16">
        <f>C28*F28*12</f>
        <v>6992.4959999999992</v>
      </c>
      <c r="K28" s="16"/>
    </row>
    <row r="29" spans="1:11" x14ac:dyDescent="0.25">
      <c r="A29" s="20" t="s">
        <v>28</v>
      </c>
      <c r="B29" s="20"/>
      <c r="C29">
        <f>B2</f>
        <v>297.3</v>
      </c>
      <c r="F29" s="19">
        <v>0.41</v>
      </c>
      <c r="G29" s="16">
        <f>C29*F29*12</f>
        <v>1462.7159999999999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12691.56</v>
      </c>
    </row>
    <row r="31" spans="1:11" ht="44.45" customHeight="1" x14ac:dyDescent="0.25">
      <c r="A31" s="20" t="s">
        <v>30</v>
      </c>
      <c r="B31" s="20"/>
      <c r="C31">
        <f>B2</f>
        <v>297.3</v>
      </c>
      <c r="F31">
        <v>2.92</v>
      </c>
      <c r="G31" s="16">
        <f>C31*F31*12</f>
        <v>10417.392</v>
      </c>
      <c r="K31" s="16"/>
    </row>
    <row r="32" spans="1:11" hidden="1" x14ac:dyDescent="0.25">
      <c r="A32" s="20" t="s">
        <v>23</v>
      </c>
      <c r="B32" s="20"/>
      <c r="C32">
        <f>B2</f>
        <v>297.3</v>
      </c>
      <c r="F32">
        <v>0.22</v>
      </c>
      <c r="G32" s="16">
        <f>C32*F32*12</f>
        <v>784.87200000000007</v>
      </c>
    </row>
    <row r="33" spans="1:7" x14ac:dyDescent="0.25">
      <c r="A33" s="20" t="s">
        <v>31</v>
      </c>
      <c r="B33" s="20"/>
      <c r="G33">
        <v>1499.52</v>
      </c>
    </row>
    <row r="34" spans="1:7" ht="28.15" customHeight="1" x14ac:dyDescent="0.25">
      <c r="A34" s="20" t="s">
        <v>32</v>
      </c>
      <c r="B34" s="20"/>
      <c r="G34" s="16">
        <f>D13*1/100</f>
        <v>516.89610000000005</v>
      </c>
    </row>
    <row r="35" spans="1:7" ht="26.45" customHeight="1" x14ac:dyDescent="0.25">
      <c r="A35" s="20" t="s">
        <v>33</v>
      </c>
      <c r="B35" s="20"/>
      <c r="G35" s="16">
        <v>-249.84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34579.400099999999</v>
      </c>
    </row>
    <row r="39" spans="1:7" x14ac:dyDescent="0.25">
      <c r="B39" s="16" t="s">
        <v>35</v>
      </c>
      <c r="C39" s="16">
        <f>G37+G17+G18</f>
        <v>46458.696300000003</v>
      </c>
      <c r="D39" s="16"/>
      <c r="E39" s="16"/>
    </row>
    <row r="40" spans="1:7" x14ac:dyDescent="0.25">
      <c r="A40" s="2" t="s">
        <v>36</v>
      </c>
      <c r="B40" s="2"/>
      <c r="C40" s="16">
        <f>C15-C39</f>
        <v>-58387.156300000002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46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6424.55</v>
      </c>
      <c r="D75" s="31"/>
      <c r="E75" s="31"/>
      <c r="F75" s="36">
        <f>B8+B12</f>
        <v>1797.77</v>
      </c>
      <c r="G75" s="37"/>
    </row>
    <row r="76" spans="1:8" x14ac:dyDescent="0.25">
      <c r="A76" s="35">
        <v>2</v>
      </c>
      <c r="B76" s="31" t="s">
        <v>52</v>
      </c>
      <c r="C76" s="31">
        <f>C6</f>
        <v>46378.8</v>
      </c>
      <c r="D76" s="31"/>
      <c r="E76" s="31"/>
      <c r="F76" s="36">
        <f>C8+C12+C7</f>
        <v>14970.07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39834.43</v>
      </c>
      <c r="D83" s="31"/>
      <c r="E83" s="31"/>
      <c r="F83" s="36">
        <f>D8+D12+D7</f>
        <v>11855.18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12968.920000000006</v>
      </c>
      <c r="D90" s="31"/>
      <c r="E90" s="31"/>
      <c r="F90" s="36">
        <f>G8+G12+G7</f>
        <v>4912.6600000000017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-58387.156300000002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12396.192300000001</v>
      </c>
      <c r="D99" s="55">
        <f>C99</f>
        <v>12396.192300000001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14191.08</v>
      </c>
      <c r="D100" s="51">
        <f>G33+G30</f>
        <v>14191.08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-39514.552300000003</v>
      </c>
      <c r="D101" s="55">
        <f>G28+G29+G31</f>
        <v>18872.603999999999</v>
      </c>
      <c r="E101" s="56"/>
      <c r="F101" s="40"/>
      <c r="G101" s="58">
        <f>C40</f>
        <v>-58387.156300000002</v>
      </c>
      <c r="H101" s="48"/>
    </row>
    <row r="102" spans="1:8" x14ac:dyDescent="0.25">
      <c r="A102" s="53">
        <v>4</v>
      </c>
      <c r="B102" s="59" t="s">
        <v>79</v>
      </c>
      <c r="C102" s="57">
        <f>G27</f>
        <v>1248.6599999999999</v>
      </c>
      <c r="D102" s="55">
        <f>G27</f>
        <v>1248.6599999999999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13028.36</v>
      </c>
      <c r="D103" s="55">
        <f>D8</f>
        <v>10256.9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1349.739999999998</v>
      </c>
      <c r="D105" s="55">
        <f>D99+D100+D101+D102+D103+F104</f>
        <v>56965.436300000008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46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-51762.89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46378.8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39834.43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-11928.46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11879.296200000001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1248.6599999999999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6992.4959999999992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1462.7159999999999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12691.56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10417.392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1499.52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516.89610000000005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-249.84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46458.696299999996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-58387.156300000002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7" sqref="J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107</v>
      </c>
      <c r="C1" s="2"/>
      <c r="D1" s="1"/>
      <c r="E1" s="1"/>
      <c r="F1" s="1"/>
      <c r="G1" s="1"/>
    </row>
    <row r="2" spans="1:7" x14ac:dyDescent="0.25">
      <c r="A2" t="s">
        <v>2</v>
      </c>
      <c r="B2">
        <v>4571.7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65707.16</v>
      </c>
      <c r="C6" s="10">
        <v>712730.2</v>
      </c>
      <c r="D6" s="6">
        <v>717978.17</v>
      </c>
      <c r="E6" s="7"/>
      <c r="F6" s="8"/>
      <c r="G6" s="10">
        <f>B6+C6-D6</f>
        <v>60459.189999999944</v>
      </c>
    </row>
    <row r="7" spans="1:7" ht="47.45" customHeight="1" thickBot="1" x14ac:dyDescent="0.3">
      <c r="A7" s="9" t="s">
        <v>8</v>
      </c>
      <c r="B7" s="10"/>
      <c r="C7" s="10">
        <v>60124.51</v>
      </c>
      <c r="D7" s="6">
        <v>57861.440000000002</v>
      </c>
      <c r="E7" s="7"/>
      <c r="F7" s="8"/>
      <c r="G7" s="10">
        <f>B7+C7-D7</f>
        <v>2263.0699999999997</v>
      </c>
    </row>
    <row r="8" spans="1:7" ht="48" thickBot="1" x14ac:dyDescent="0.3">
      <c r="A8" s="9" t="s">
        <v>9</v>
      </c>
      <c r="B8" s="10">
        <v>15123.66</v>
      </c>
      <c r="C8" s="10">
        <v>158644.1</v>
      </c>
      <c r="D8" s="6">
        <v>154292.10999999999</v>
      </c>
      <c r="E8" s="7"/>
      <c r="F8" s="8"/>
      <c r="G8" s="10">
        <f>B8+C8-D8</f>
        <v>19475.650000000023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-63.65</v>
      </c>
      <c r="C12" s="10">
        <v>16447.62</v>
      </c>
      <c r="D12" s="6">
        <v>15484.87</v>
      </c>
      <c r="E12" s="7"/>
      <c r="F12" s="8"/>
      <c r="G12" s="10">
        <f>B12+C12-D12</f>
        <v>899.09999999999854</v>
      </c>
    </row>
    <row r="13" spans="1:7" ht="16.5" thickBot="1" x14ac:dyDescent="0.3">
      <c r="A13" s="9" t="s">
        <v>14</v>
      </c>
      <c r="B13" s="10">
        <f>B6+B7+B8+B9+B11+B12+B10</f>
        <v>80767.170000000013</v>
      </c>
      <c r="C13" s="10">
        <f>C6+C8+C12+C7</f>
        <v>947946.42999999993</v>
      </c>
      <c r="D13" s="6">
        <f>D6+D8+D12+D7</f>
        <v>945616.59000000008</v>
      </c>
      <c r="E13" s="7"/>
      <c r="F13" s="8"/>
      <c r="G13" s="10">
        <f>B13+C13-D13</f>
        <v>83097.009999999893</v>
      </c>
    </row>
    <row r="14" spans="1:7" ht="55.15" customHeight="1" thickBot="1" x14ac:dyDescent="0.3">
      <c r="A14" s="3" t="s">
        <v>15</v>
      </c>
      <c r="B14" s="3"/>
      <c r="C14" s="13">
        <v>25254.720000000001</v>
      </c>
    </row>
    <row r="15" spans="1:7" ht="30" customHeight="1" x14ac:dyDescent="0.25">
      <c r="A15" s="2" t="s">
        <v>16</v>
      </c>
      <c r="B15" s="2"/>
      <c r="C15">
        <f>D6+C14</f>
        <v>743232.89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18912.3318</v>
      </c>
    </row>
    <row r="18" spans="1:11" ht="30" customHeight="1" x14ac:dyDescent="0.25">
      <c r="A18" s="17" t="s">
        <v>19</v>
      </c>
      <c r="B18" s="17"/>
      <c r="C18">
        <f>B2</f>
        <v>4571.7</v>
      </c>
      <c r="F18" s="18">
        <v>3.04</v>
      </c>
      <c r="G18" s="16">
        <f>C18*F18*12</f>
        <v>166775.61599999998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4571.7</v>
      </c>
      <c r="F27" s="19"/>
      <c r="G27" s="16">
        <v>39415.68</v>
      </c>
      <c r="K27" s="16"/>
    </row>
    <row r="28" spans="1:11" x14ac:dyDescent="0.25">
      <c r="A28" s="20" t="s">
        <v>27</v>
      </c>
      <c r="B28" s="20"/>
      <c r="C28">
        <f>B2</f>
        <v>4571.7</v>
      </c>
      <c r="F28" s="19">
        <v>1.96</v>
      </c>
      <c r="G28" s="16">
        <f>C28*F28*12</f>
        <v>107526.38399999999</v>
      </c>
      <c r="K28" s="16"/>
    </row>
    <row r="29" spans="1:11" x14ac:dyDescent="0.25">
      <c r="A29" s="20" t="s">
        <v>28</v>
      </c>
      <c r="B29" s="20"/>
      <c r="C29">
        <f>B2</f>
        <v>4571.7</v>
      </c>
      <c r="F29" s="19">
        <v>0.41</v>
      </c>
      <c r="G29" s="16">
        <f>C29*F29*12</f>
        <v>22492.763999999996</v>
      </c>
      <c r="K29" s="16"/>
    </row>
    <row r="30" spans="1:11" ht="40.9" customHeight="1" x14ac:dyDescent="0.25">
      <c r="A30" s="20" t="s">
        <v>29</v>
      </c>
      <c r="B30" s="20"/>
      <c r="F30" s="19"/>
      <c r="G30">
        <v>67644.73</v>
      </c>
    </row>
    <row r="31" spans="1:11" ht="44.45" customHeight="1" x14ac:dyDescent="0.25">
      <c r="A31" s="20" t="s">
        <v>30</v>
      </c>
      <c r="B31" s="20"/>
      <c r="C31">
        <f>B2</f>
        <v>4571.7</v>
      </c>
      <c r="F31">
        <v>2.92</v>
      </c>
      <c r="G31" s="16">
        <f>C31*F31*12</f>
        <v>160192.36799999999</v>
      </c>
      <c r="K31" s="16"/>
    </row>
    <row r="32" spans="1:11" hidden="1" x14ac:dyDescent="0.25">
      <c r="A32" s="20" t="s">
        <v>23</v>
      </c>
      <c r="B32" s="20"/>
      <c r="C32">
        <f>B2</f>
        <v>4571.7</v>
      </c>
      <c r="F32">
        <v>0.22</v>
      </c>
      <c r="G32" s="16">
        <f>C32*F32*12</f>
        <v>12069.288</v>
      </c>
    </row>
    <row r="33" spans="1:7" x14ac:dyDescent="0.25">
      <c r="A33" s="20" t="s">
        <v>31</v>
      </c>
      <c r="B33" s="20"/>
      <c r="G33">
        <v>216752.93</v>
      </c>
    </row>
    <row r="34" spans="1:7" ht="28.15" customHeight="1" x14ac:dyDescent="0.25">
      <c r="A34" s="20" t="s">
        <v>32</v>
      </c>
      <c r="B34" s="20"/>
      <c r="G34" s="16">
        <f>D13*1/100</f>
        <v>9456.1659</v>
      </c>
    </row>
    <row r="35" spans="1:7" ht="26.45" customHeight="1" x14ac:dyDescent="0.25">
      <c r="A35" s="20" t="s">
        <v>33</v>
      </c>
      <c r="B35" s="20"/>
      <c r="G35" s="16">
        <v>-12278.46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611202.56189999997</v>
      </c>
    </row>
    <row r="39" spans="1:7" x14ac:dyDescent="0.25">
      <c r="B39" s="16" t="s">
        <v>35</v>
      </c>
      <c r="C39" s="16">
        <f>G37+G17+G18</f>
        <v>796890.50970000005</v>
      </c>
      <c r="D39" s="16"/>
      <c r="E39" s="16"/>
    </row>
    <row r="40" spans="1:7" x14ac:dyDescent="0.25">
      <c r="A40" s="2" t="s">
        <v>36</v>
      </c>
      <c r="B40" s="2"/>
      <c r="C40" s="16">
        <f>C15-C39</f>
        <v>-53657.619700000039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100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65707.16</v>
      </c>
      <c r="D75" s="31"/>
      <c r="E75" s="31"/>
      <c r="F75" s="36">
        <f>B8+B12</f>
        <v>15060.01</v>
      </c>
      <c r="G75" s="37"/>
    </row>
    <row r="76" spans="1:8" x14ac:dyDescent="0.25">
      <c r="A76" s="35">
        <v>2</v>
      </c>
      <c r="B76" s="31" t="s">
        <v>52</v>
      </c>
      <c r="C76" s="31">
        <f>C6</f>
        <v>712730.2</v>
      </c>
      <c r="D76" s="31"/>
      <c r="E76" s="31"/>
      <c r="F76" s="36">
        <f>C8+C12+C7</f>
        <v>235216.23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717978.17</v>
      </c>
      <c r="D83" s="31"/>
      <c r="E83" s="31"/>
      <c r="F83" s="36">
        <f>D8+D12+D7</f>
        <v>227638.41999999998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60459.189999999944</v>
      </c>
      <c r="D90" s="31"/>
      <c r="E90" s="31"/>
      <c r="F90" s="36">
        <f>G8+G12+G7</f>
        <v>22637.820000000022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-53657.619700000039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195144.11369999996</v>
      </c>
      <c r="D99" s="55">
        <f>C99</f>
        <v>195144.11369999996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284397.65999999997</v>
      </c>
      <c r="D100" s="51">
        <f>G33+G30</f>
        <v>284397.65999999997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236553.89629999991</v>
      </c>
      <c r="D101" s="55">
        <f>G28+G29+G31</f>
        <v>290211.51599999995</v>
      </c>
      <c r="E101" s="56"/>
      <c r="F101" s="40"/>
      <c r="G101" s="58">
        <f>C40</f>
        <v>-53657.619700000039</v>
      </c>
      <c r="H101" s="48"/>
    </row>
    <row r="102" spans="1:8" x14ac:dyDescent="0.25">
      <c r="A102" s="53">
        <v>4</v>
      </c>
      <c r="B102" s="59" t="s">
        <v>79</v>
      </c>
      <c r="C102" s="57">
        <f>G27</f>
        <v>39415.68</v>
      </c>
      <c r="D102" s="55">
        <f>G27</f>
        <v>39415.68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158644.1</v>
      </c>
      <c r="D103" s="55">
        <f>D8</f>
        <v>154292.10999999999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16447.62</v>
      </c>
      <c r="D104" s="62"/>
      <c r="E104" s="63"/>
      <c r="F104" s="64">
        <f>C104</f>
        <v>16447.62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930603.06999999983</v>
      </c>
      <c r="D105" s="55">
        <f>D99+D100+D101+D102+D103+F104</f>
        <v>979908.69969999988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100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25254.720000000001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712730.2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717978.17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743232.89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185687.94779999997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39415.68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107526.38399999999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22492.763999999996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67644.73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160192.36799999999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216752.93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9456.1659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-12278.46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796890.50969999994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-53657.619700000039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8" sqref="J8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108</v>
      </c>
      <c r="C1" s="2"/>
      <c r="D1" s="1"/>
      <c r="E1" s="1"/>
      <c r="F1" s="1"/>
      <c r="G1" s="1"/>
    </row>
    <row r="2" spans="1:7" x14ac:dyDescent="0.25">
      <c r="A2" t="s">
        <v>2</v>
      </c>
      <c r="B2">
        <v>3245.8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149252.84</v>
      </c>
      <c r="C6" s="10">
        <v>506274.6</v>
      </c>
      <c r="D6" s="6">
        <v>478746.5</v>
      </c>
      <c r="E6" s="7"/>
      <c r="F6" s="8"/>
      <c r="G6" s="10">
        <f>B6+C6-D6</f>
        <v>176780.93999999994</v>
      </c>
    </row>
    <row r="7" spans="1:7" ht="47.45" customHeight="1" thickBot="1" x14ac:dyDescent="0.3">
      <c r="A7" s="9" t="s">
        <v>8</v>
      </c>
      <c r="B7" s="10"/>
      <c r="C7" s="10">
        <v>80551.11</v>
      </c>
      <c r="D7" s="6">
        <v>70948.210000000006</v>
      </c>
      <c r="E7" s="7"/>
      <c r="F7" s="8"/>
      <c r="G7" s="10">
        <f>B7+C7-D7</f>
        <v>9602.8999999999942</v>
      </c>
    </row>
    <row r="8" spans="1:7" ht="48" thickBot="1" x14ac:dyDescent="0.3">
      <c r="A8" s="9" t="s">
        <v>9</v>
      </c>
      <c r="B8" s="10">
        <v>27862.49</v>
      </c>
      <c r="C8" s="10">
        <v>136272.64000000001</v>
      </c>
      <c r="D8" s="6">
        <v>126274.64</v>
      </c>
      <c r="E8" s="7"/>
      <c r="F8" s="8"/>
      <c r="G8" s="10">
        <f>B8+C8-D8</f>
        <v>37860.490000000005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477.49</v>
      </c>
      <c r="C12" s="10">
        <v>11683.26</v>
      </c>
      <c r="D12" s="6">
        <v>10147.469999999999</v>
      </c>
      <c r="E12" s="7"/>
      <c r="F12" s="8"/>
      <c r="G12" s="10">
        <f>B12+C12-D12</f>
        <v>2013.2800000000007</v>
      </c>
    </row>
    <row r="13" spans="1:7" ht="16.5" thickBot="1" x14ac:dyDescent="0.3">
      <c r="A13" s="9" t="s">
        <v>14</v>
      </c>
      <c r="B13" s="10">
        <f>B6+B7+B8+B9+B11+B12+B10</f>
        <v>177592.81999999998</v>
      </c>
      <c r="C13" s="10">
        <f>C6+C8+C12+C7</f>
        <v>734781.61</v>
      </c>
      <c r="D13" s="6">
        <f>D6+D8+D12+D7</f>
        <v>686116.82</v>
      </c>
      <c r="E13" s="7"/>
      <c r="F13" s="8"/>
      <c r="G13" s="10">
        <f>B13+C13-D13</f>
        <v>226257.61</v>
      </c>
    </row>
    <row r="14" spans="1:7" ht="55.15" customHeight="1" thickBot="1" x14ac:dyDescent="0.3">
      <c r="A14" s="3" t="s">
        <v>15</v>
      </c>
      <c r="B14" s="3"/>
      <c r="C14" s="13">
        <v>-802056.71</v>
      </c>
    </row>
    <row r="15" spans="1:7" ht="30" customHeight="1" x14ac:dyDescent="0.25">
      <c r="A15" s="2" t="s">
        <v>16</v>
      </c>
      <c r="B15" s="2"/>
      <c r="C15">
        <f>D6+C14</f>
        <v>-323310.20999999996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13722.336399999998</v>
      </c>
    </row>
    <row r="18" spans="1:11" ht="30" customHeight="1" x14ac:dyDescent="0.25">
      <c r="A18" s="17" t="s">
        <v>19</v>
      </c>
      <c r="B18" s="17"/>
      <c r="C18">
        <f>B2</f>
        <v>3245.8</v>
      </c>
      <c r="F18" s="18">
        <v>3.04</v>
      </c>
      <c r="G18" s="16">
        <f>C18*F18*12</f>
        <v>118406.784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3245.8</v>
      </c>
      <c r="F27" s="19"/>
      <c r="G27" s="16">
        <v>28018.66</v>
      </c>
      <c r="K27" s="16"/>
    </row>
    <row r="28" spans="1:11" x14ac:dyDescent="0.25">
      <c r="A28" s="20" t="s">
        <v>27</v>
      </c>
      <c r="B28" s="20"/>
      <c r="C28">
        <f>B2</f>
        <v>3245.8</v>
      </c>
      <c r="F28" s="19">
        <v>1.96</v>
      </c>
      <c r="G28" s="16">
        <f>C28*F28*12</f>
        <v>76341.216</v>
      </c>
      <c r="K28" s="16"/>
    </row>
    <row r="29" spans="1:11" x14ac:dyDescent="0.25">
      <c r="A29" s="20" t="s">
        <v>28</v>
      </c>
      <c r="B29" s="20"/>
      <c r="C29">
        <f>B2</f>
        <v>3245.8</v>
      </c>
      <c r="F29" s="19">
        <v>0.41</v>
      </c>
      <c r="G29" s="16">
        <f>C29*F29*12</f>
        <v>15969.335999999999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29763.9</v>
      </c>
    </row>
    <row r="31" spans="1:11" ht="44.45" customHeight="1" x14ac:dyDescent="0.25">
      <c r="A31" s="20" t="s">
        <v>30</v>
      </c>
      <c r="B31" s="20"/>
      <c r="C31">
        <f>B2</f>
        <v>3245.8</v>
      </c>
      <c r="F31">
        <v>2.92</v>
      </c>
      <c r="G31" s="16">
        <f>C31*F31*12</f>
        <v>113732.83200000001</v>
      </c>
      <c r="K31" s="16"/>
    </row>
    <row r="32" spans="1:11" hidden="1" x14ac:dyDescent="0.25">
      <c r="A32" s="20" t="s">
        <v>23</v>
      </c>
      <c r="B32" s="20"/>
      <c r="C32">
        <f>B2</f>
        <v>3245.8</v>
      </c>
      <c r="F32">
        <v>0.22</v>
      </c>
      <c r="G32" s="16">
        <f>C32*F32*12</f>
        <v>8568.9120000000003</v>
      </c>
    </row>
    <row r="33" spans="1:7" x14ac:dyDescent="0.25">
      <c r="A33" s="20" t="s">
        <v>31</v>
      </c>
      <c r="B33" s="20"/>
      <c r="G33">
        <v>64787.62</v>
      </c>
    </row>
    <row r="34" spans="1:7" ht="28.15" customHeight="1" x14ac:dyDescent="0.25">
      <c r="A34" s="20" t="s">
        <v>32</v>
      </c>
      <c r="B34" s="20"/>
      <c r="G34" s="16">
        <f>D13*1/100</f>
        <v>6861.1681999999992</v>
      </c>
    </row>
    <row r="35" spans="1:7" ht="26.45" customHeight="1" x14ac:dyDescent="0.25">
      <c r="A35" s="20" t="s">
        <v>33</v>
      </c>
      <c r="B35" s="20"/>
      <c r="G35" s="16">
        <v>20021.5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355496.23220000003</v>
      </c>
    </row>
    <row r="39" spans="1:7" x14ac:dyDescent="0.25">
      <c r="B39" s="16" t="s">
        <v>35</v>
      </c>
      <c r="C39" s="16">
        <f>G37+G17+G18</f>
        <v>487625.35259999998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-810935.56259999995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104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149252.84</v>
      </c>
      <c r="D75" s="31"/>
      <c r="E75" s="31"/>
      <c r="F75" s="36">
        <f>B8+B12</f>
        <v>28339.980000000003</v>
      </c>
      <c r="G75" s="37"/>
    </row>
    <row r="76" spans="1:8" x14ac:dyDescent="0.25">
      <c r="A76" s="35">
        <v>2</v>
      </c>
      <c r="B76" s="31" t="s">
        <v>52</v>
      </c>
      <c r="C76" s="31">
        <f>C6</f>
        <v>506274.6</v>
      </c>
      <c r="D76" s="31"/>
      <c r="E76" s="31"/>
      <c r="F76" s="36">
        <f>C8+C12+C7</f>
        <v>228507.01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478746.5</v>
      </c>
      <c r="D83" s="31"/>
      <c r="E83" s="31"/>
      <c r="F83" s="36">
        <f>D8+D12+D7</f>
        <v>207370.32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176780.93999999994</v>
      </c>
      <c r="D90" s="31"/>
      <c r="E90" s="31"/>
      <c r="F90" s="36">
        <f>G8+G12+G7</f>
        <v>49476.67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-810935.56259999995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138990.28859999997</v>
      </c>
      <c r="D99" s="55">
        <f>C99</f>
        <v>138990.28859999997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94551.52</v>
      </c>
      <c r="D100" s="51">
        <f>G33+G30</f>
        <v>94551.52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-604892.17859999998</v>
      </c>
      <c r="D101" s="55">
        <f>G28+G29+G31</f>
        <v>206043.38400000002</v>
      </c>
      <c r="E101" s="56"/>
      <c r="F101" s="40"/>
      <c r="G101" s="58">
        <f>C40</f>
        <v>-810935.56259999995</v>
      </c>
      <c r="H101" s="48"/>
    </row>
    <row r="102" spans="1:8" x14ac:dyDescent="0.25">
      <c r="A102" s="53">
        <v>4</v>
      </c>
      <c r="B102" s="59" t="s">
        <v>79</v>
      </c>
      <c r="C102" s="57">
        <f>G27</f>
        <v>28018.66</v>
      </c>
      <c r="D102" s="55">
        <f>G27</f>
        <v>28018.66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136272.64000000001</v>
      </c>
      <c r="D103" s="55">
        <f>D8</f>
        <v>126274.64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11683.26</v>
      </c>
      <c r="D104" s="62"/>
      <c r="E104" s="63"/>
      <c r="F104" s="64">
        <f>C104</f>
        <v>11683.26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-195375.81</v>
      </c>
      <c r="D105" s="55">
        <f>D99+D100+D101+D102+D103+F104</f>
        <v>605561.75260000001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104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-802056.71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506274.6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478746.5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-323310.20999999996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132129.12039999999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28018.66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76341.216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15969.335999999999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29763.9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113732.83200000001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64787.62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6861.1681999999992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20021.5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487625.35260000004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-810935.56259999995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5" sqref="K5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109</v>
      </c>
      <c r="C1" s="2"/>
      <c r="D1" s="1"/>
      <c r="E1" s="1"/>
      <c r="F1" s="1"/>
      <c r="G1" s="1"/>
    </row>
    <row r="2" spans="1:7" x14ac:dyDescent="0.25">
      <c r="A2" t="s">
        <v>2</v>
      </c>
      <c r="B2">
        <v>1709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38272.06</v>
      </c>
      <c r="C6" s="10">
        <v>266604</v>
      </c>
      <c r="D6" s="6">
        <v>244247.1</v>
      </c>
      <c r="E6" s="7"/>
      <c r="F6" s="8"/>
      <c r="G6" s="10">
        <f>B6+C6-D6</f>
        <v>60628.959999999992</v>
      </c>
    </row>
    <row r="7" spans="1:7" ht="47.45" customHeight="1" thickBot="1" x14ac:dyDescent="0.3">
      <c r="A7" s="9" t="s">
        <v>8</v>
      </c>
      <c r="B7" s="10"/>
      <c r="C7" s="10">
        <v>33499.03</v>
      </c>
      <c r="D7" s="6">
        <v>28090.66</v>
      </c>
      <c r="E7" s="7"/>
      <c r="F7" s="8"/>
      <c r="G7" s="10">
        <f>B7+C7-D7</f>
        <v>5408.369999999999</v>
      </c>
    </row>
    <row r="8" spans="1:7" ht="48" thickBot="1" x14ac:dyDescent="0.3">
      <c r="A8" s="9" t="s">
        <v>9</v>
      </c>
      <c r="B8" s="10">
        <v>14860.47</v>
      </c>
      <c r="C8" s="10">
        <v>66748.56</v>
      </c>
      <c r="D8" s="6">
        <v>54085.33</v>
      </c>
      <c r="E8" s="7"/>
      <c r="F8" s="8"/>
      <c r="G8" s="10">
        <f>B8+C8-D8</f>
        <v>27523.699999999997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53132.53</v>
      </c>
      <c r="C13" s="10">
        <f>C6+C8+C12+C7</f>
        <v>366851.58999999997</v>
      </c>
      <c r="D13" s="6">
        <f>D6+D8+D12+D7</f>
        <v>326423.08999999997</v>
      </c>
      <c r="E13" s="7"/>
      <c r="F13" s="8"/>
      <c r="G13" s="10">
        <f>B13+C13-D13</f>
        <v>93561.030000000028</v>
      </c>
    </row>
    <row r="14" spans="1:7" ht="55.15" customHeight="1" thickBot="1" x14ac:dyDescent="0.3">
      <c r="A14" s="3" t="s">
        <v>15</v>
      </c>
      <c r="B14" s="3"/>
      <c r="C14" s="13">
        <v>135.08000000000001</v>
      </c>
    </row>
    <row r="15" spans="1:7" ht="30" customHeight="1" x14ac:dyDescent="0.25">
      <c r="A15" s="2" t="s">
        <v>16</v>
      </c>
      <c r="B15" s="2"/>
      <c r="C15">
        <f>D6+C14</f>
        <v>244382.18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6528.4617999999991</v>
      </c>
    </row>
    <row r="18" spans="1:11" ht="30" customHeight="1" x14ac:dyDescent="0.25">
      <c r="A18" s="17" t="s">
        <v>19</v>
      </c>
      <c r="B18" s="17"/>
      <c r="C18">
        <f>B2</f>
        <v>1709</v>
      </c>
      <c r="F18" s="18">
        <v>3.04</v>
      </c>
      <c r="G18" s="16">
        <f>C18*F18*12</f>
        <v>62344.319999999992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1709</v>
      </c>
      <c r="F27" s="19"/>
      <c r="G27" s="16">
        <v>31655</v>
      </c>
      <c r="K27" s="16"/>
    </row>
    <row r="28" spans="1:11" x14ac:dyDescent="0.25">
      <c r="A28" s="20" t="s">
        <v>27</v>
      </c>
      <c r="B28" s="20"/>
      <c r="C28">
        <f>B2</f>
        <v>1709</v>
      </c>
      <c r="F28" s="19">
        <v>1.96</v>
      </c>
      <c r="G28" s="16">
        <f>C28*F28*12</f>
        <v>40195.68</v>
      </c>
      <c r="K28" s="16"/>
    </row>
    <row r="29" spans="1:11" x14ac:dyDescent="0.25">
      <c r="A29" s="20" t="s">
        <v>28</v>
      </c>
      <c r="B29" s="20"/>
      <c r="C29">
        <f>B2</f>
        <v>1709</v>
      </c>
      <c r="F29" s="19">
        <v>0.41</v>
      </c>
      <c r="G29" s="16">
        <f>C29*F29*12</f>
        <v>8408.2799999999988</v>
      </c>
      <c r="K29" s="16"/>
    </row>
    <row r="30" spans="1:11" ht="40.9" customHeight="1" x14ac:dyDescent="0.25">
      <c r="A30" s="20" t="s">
        <v>29</v>
      </c>
      <c r="B30" s="20"/>
      <c r="F30" s="19"/>
      <c r="G30">
        <v>38035.839999999997</v>
      </c>
    </row>
    <row r="31" spans="1:11" ht="44.45" customHeight="1" x14ac:dyDescent="0.25">
      <c r="A31" s="20" t="s">
        <v>30</v>
      </c>
      <c r="B31" s="20"/>
      <c r="C31">
        <f>B2</f>
        <v>1709</v>
      </c>
      <c r="F31">
        <v>2.92</v>
      </c>
      <c r="G31" s="16">
        <f>C31*F31*12</f>
        <v>59883.360000000001</v>
      </c>
      <c r="K31" s="16"/>
    </row>
    <row r="32" spans="1:11" hidden="1" x14ac:dyDescent="0.25">
      <c r="A32" s="20" t="s">
        <v>23</v>
      </c>
      <c r="B32" s="20"/>
      <c r="C32">
        <f>B2</f>
        <v>1709</v>
      </c>
      <c r="F32">
        <v>0.22</v>
      </c>
      <c r="G32" s="16">
        <f>C32*F32*12</f>
        <v>4511.76</v>
      </c>
    </row>
    <row r="33" spans="1:7" x14ac:dyDescent="0.25">
      <c r="A33" s="20" t="s">
        <v>31</v>
      </c>
      <c r="B33" s="20"/>
      <c r="G33">
        <v>3964.59</v>
      </c>
    </row>
    <row r="34" spans="1:7" ht="28.15" customHeight="1" x14ac:dyDescent="0.25">
      <c r="A34" s="20" t="s">
        <v>32</v>
      </c>
      <c r="B34" s="20"/>
      <c r="G34" s="16">
        <f>D13*1/100</f>
        <v>3264.2308999999996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185406.98089999997</v>
      </c>
    </row>
    <row r="39" spans="1:7" x14ac:dyDescent="0.25">
      <c r="B39" s="16" t="s">
        <v>35</v>
      </c>
      <c r="C39" s="16">
        <f>G37+G17+G18</f>
        <v>254279.76269999996</v>
      </c>
      <c r="D39" s="16"/>
      <c r="E39" s="16"/>
    </row>
    <row r="40" spans="1:7" x14ac:dyDescent="0.25">
      <c r="A40" s="2" t="s">
        <v>36</v>
      </c>
      <c r="B40" s="2"/>
      <c r="C40" s="16">
        <f>C15-C39</f>
        <v>-9897.5826999999699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Володарского д. 106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38272.06</v>
      </c>
      <c r="D75" s="31"/>
      <c r="E75" s="31"/>
      <c r="F75" s="36">
        <f>B8+B12</f>
        <v>14860.47</v>
      </c>
      <c r="G75" s="37"/>
    </row>
    <row r="76" spans="1:8" x14ac:dyDescent="0.25">
      <c r="A76" s="35">
        <v>2</v>
      </c>
      <c r="B76" s="31" t="s">
        <v>52</v>
      </c>
      <c r="C76" s="31">
        <f>C6</f>
        <v>266604</v>
      </c>
      <c r="D76" s="31"/>
      <c r="E76" s="31"/>
      <c r="F76" s="36">
        <f>C8+C12+C7</f>
        <v>100247.59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244247.1</v>
      </c>
      <c r="D83" s="31"/>
      <c r="E83" s="31"/>
      <c r="F83" s="36">
        <f>D8+D12+D7</f>
        <v>82175.990000000005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60628.959999999992</v>
      </c>
      <c r="D90" s="31"/>
      <c r="E90" s="31"/>
      <c r="F90" s="36">
        <f>G8+G12+G7</f>
        <v>32932.069999999992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-9897.5826999999699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72137.012699999992</v>
      </c>
      <c r="D99" s="55">
        <f>C99</f>
        <v>72137.012699999992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42000.429999999993</v>
      </c>
      <c r="D100" s="51">
        <f>G33+G30</f>
        <v>42000.429999999993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98589.737300000037</v>
      </c>
      <c r="D101" s="55">
        <f>G28+G29+G31</f>
        <v>108487.32</v>
      </c>
      <c r="E101" s="56"/>
      <c r="F101" s="40"/>
      <c r="G101" s="58">
        <f>C40</f>
        <v>-9897.5826999999699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31655</v>
      </c>
      <c r="D102" s="55">
        <f>G27</f>
        <v>31655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66748.56</v>
      </c>
      <c r="D103" s="55">
        <f>D8</f>
        <v>54085.33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311130.74</v>
      </c>
      <c r="D105" s="55">
        <f>D99+D100+D101+D102+D103+F104</f>
        <v>308365.09269999998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Володарского д. 106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135.08000000000001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266604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244247.1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244382.18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68872.781799999997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31655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40195.68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8408.2799999999988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38035.839999999997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59883.360000000001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3964.59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3264.2308999999996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254279.76269999996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-9897.5826999999699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7" sqref="J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110</v>
      </c>
      <c r="C1" s="2"/>
      <c r="D1" s="1"/>
      <c r="E1" s="1"/>
      <c r="F1" s="1"/>
      <c r="G1" s="1"/>
    </row>
    <row r="2" spans="1:7" x14ac:dyDescent="0.25">
      <c r="A2" t="s">
        <v>2</v>
      </c>
      <c r="B2">
        <v>84.3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-7696.57</v>
      </c>
      <c r="C6" s="10">
        <v>13150.8</v>
      </c>
      <c r="D6" s="6">
        <v>-293.26</v>
      </c>
      <c r="E6" s="7"/>
      <c r="F6" s="8"/>
      <c r="G6" s="10">
        <f>B6+C6-D6</f>
        <v>5747.49</v>
      </c>
    </row>
    <row r="7" spans="1:7" ht="47.45" customHeight="1" thickBot="1" x14ac:dyDescent="0.3">
      <c r="A7" s="9" t="s">
        <v>8</v>
      </c>
      <c r="B7" s="10"/>
      <c r="C7" s="10">
        <v>124927.59</v>
      </c>
      <c r="D7" s="6">
        <v>116337.87</v>
      </c>
      <c r="E7" s="7"/>
      <c r="F7" s="8"/>
      <c r="G7" s="10">
        <f>B7+C7-D7</f>
        <v>8589.7200000000012</v>
      </c>
    </row>
    <row r="8" spans="1:7" ht="48" thickBot="1" x14ac:dyDescent="0.3">
      <c r="A8" s="9" t="s">
        <v>9</v>
      </c>
      <c r="B8" s="10">
        <v>0</v>
      </c>
      <c r="C8" s="10">
        <v>3726.24</v>
      </c>
      <c r="D8" s="6">
        <v>2946.72</v>
      </c>
      <c r="E8" s="7"/>
      <c r="F8" s="8"/>
      <c r="G8" s="10">
        <f>B8+C8-D8</f>
        <v>779.52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-7696.57</v>
      </c>
      <c r="C13" s="10">
        <f>C6+C8+C12+C7</f>
        <v>141804.63</v>
      </c>
      <c r="D13" s="6">
        <f>D6+D8+D12+D7</f>
        <v>118991.33</v>
      </c>
      <c r="E13" s="7"/>
      <c r="F13" s="8"/>
      <c r="G13" s="10">
        <f>B13+C13-D13</f>
        <v>15116.729999999996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-293.26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2379.8265999999999</v>
      </c>
    </row>
    <row r="18" spans="1:11" ht="30" customHeight="1" x14ac:dyDescent="0.25">
      <c r="A18" s="17" t="s">
        <v>19</v>
      </c>
      <c r="B18" s="17"/>
      <c r="C18">
        <f>B2</f>
        <v>84.3</v>
      </c>
      <c r="F18" s="18">
        <v>1</v>
      </c>
      <c r="G18" s="16">
        <f>C18*F18*12</f>
        <v>1011.5999999999999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84.3</v>
      </c>
      <c r="F27" s="19">
        <v>0.35</v>
      </c>
      <c r="G27" s="16">
        <f>C27*F27*12</f>
        <v>354.05999999999995</v>
      </c>
      <c r="K27" s="16"/>
    </row>
    <row r="28" spans="1:11" x14ac:dyDescent="0.25">
      <c r="A28" s="20" t="s">
        <v>27</v>
      </c>
      <c r="B28" s="20"/>
      <c r="C28">
        <f>B2</f>
        <v>84.3</v>
      </c>
      <c r="F28" s="19">
        <v>1.96</v>
      </c>
      <c r="G28" s="16">
        <f>C28*F28*12</f>
        <v>1982.7359999999999</v>
      </c>
      <c r="K28" s="16"/>
    </row>
    <row r="29" spans="1:11" x14ac:dyDescent="0.25">
      <c r="A29" s="20" t="s">
        <v>28</v>
      </c>
      <c r="B29" s="20"/>
      <c r="C29">
        <f>B2</f>
        <v>84.3</v>
      </c>
      <c r="F29" s="19">
        <v>0.41</v>
      </c>
      <c r="G29" s="16">
        <f>C29*F29*12</f>
        <v>414.75599999999997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13728.87</v>
      </c>
    </row>
    <row r="31" spans="1:11" ht="44.45" customHeight="1" x14ac:dyDescent="0.25">
      <c r="A31" s="20" t="s">
        <v>30</v>
      </c>
      <c r="B31" s="20"/>
      <c r="C31">
        <f>B2</f>
        <v>84.3</v>
      </c>
      <c r="F31">
        <v>1</v>
      </c>
      <c r="G31" s="16">
        <f>C31*F31*12</f>
        <v>1011.5999999999999</v>
      </c>
      <c r="K31" s="16"/>
    </row>
    <row r="32" spans="1:11" hidden="1" x14ac:dyDescent="0.25">
      <c r="A32" s="20" t="s">
        <v>23</v>
      </c>
      <c r="B32" s="20"/>
      <c r="C32">
        <f>B2</f>
        <v>84.3</v>
      </c>
      <c r="F32">
        <v>0.22</v>
      </c>
      <c r="G32" s="16">
        <f>C32*F32*12</f>
        <v>222.55199999999999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1189.9132999999999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18681.935299999997</v>
      </c>
    </row>
    <row r="39" spans="1:7" x14ac:dyDescent="0.25">
      <c r="B39" s="16" t="s">
        <v>35</v>
      </c>
      <c r="C39" s="16">
        <f>G37+G17+G18</f>
        <v>22073.361899999996</v>
      </c>
      <c r="D39" s="16"/>
      <c r="E39" s="16"/>
    </row>
    <row r="40" spans="1:7" x14ac:dyDescent="0.25">
      <c r="A40" s="2" t="s">
        <v>36</v>
      </c>
      <c r="B40" s="2"/>
      <c r="C40" s="16">
        <f>C15-C39</f>
        <v>-22366.621899999995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Желябова  д. 1 А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-7696.57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13150.8</v>
      </c>
      <c r="D76" s="31"/>
      <c r="E76" s="31"/>
      <c r="F76" s="36">
        <f>C8+C12+C7</f>
        <v>128653.83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-293.26</v>
      </c>
      <c r="D83" s="31"/>
      <c r="E83" s="31"/>
      <c r="F83" s="36">
        <f>D8+D12+D7</f>
        <v>119284.59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5747.49</v>
      </c>
      <c r="D90" s="31"/>
      <c r="E90" s="31"/>
      <c r="F90" s="36">
        <f>G8+G12+G7</f>
        <v>9369.2400000000016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-22366.621899999995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4581.3398999999999</v>
      </c>
      <c r="D99" s="55">
        <f>C99</f>
        <v>4581.3398999999999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13728.87</v>
      </c>
      <c r="D100" s="51">
        <f>G33+G30</f>
        <v>13728.87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-18957.529899999994</v>
      </c>
      <c r="D101" s="55">
        <f>G28+G29+G31</f>
        <v>3409.0919999999996</v>
      </c>
      <c r="E101" s="56"/>
      <c r="F101" s="40"/>
      <c r="G101" s="58">
        <f>C40</f>
        <v>-22366.621899999995</v>
      </c>
      <c r="H101" s="48"/>
    </row>
    <row r="102" spans="1:8" x14ac:dyDescent="0.25">
      <c r="A102" s="53">
        <v>4</v>
      </c>
      <c r="B102" s="59" t="s">
        <v>79</v>
      </c>
      <c r="C102" s="57">
        <f>G27</f>
        <v>354.05999999999995</v>
      </c>
      <c r="D102" s="55">
        <f>G27</f>
        <v>354.05999999999995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3726.24</v>
      </c>
      <c r="D103" s="55">
        <f>D8</f>
        <v>2946.72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3432.9800000000073</v>
      </c>
      <c r="D105" s="55">
        <f>D99+D100+D101+D102+D103+F104</f>
        <v>25020.081900000005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Желябова  д. 1 А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13150.8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-293.26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-293.26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3391.4265999999998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354.05999999999995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1982.7359999999999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414.75599999999997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13728.87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1011.5999999999999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1189.9132999999999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22073.3619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-22366.621899999995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12" sqref="K12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111</v>
      </c>
      <c r="C1" s="2"/>
      <c r="D1" s="1"/>
      <c r="E1" s="1"/>
      <c r="F1" s="1"/>
      <c r="G1" s="1"/>
    </row>
    <row r="2" spans="1:7" x14ac:dyDescent="0.25">
      <c r="A2" t="s">
        <v>2</v>
      </c>
      <c r="B2">
        <v>135.6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21160.27</v>
      </c>
      <c r="C6" s="10">
        <v>21153.599999999999</v>
      </c>
      <c r="D6" s="6">
        <v>15852.98</v>
      </c>
      <c r="E6" s="7"/>
      <c r="F6" s="8"/>
      <c r="G6" s="10">
        <f>B6+C6-D6</f>
        <v>26460.889999999996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3726.24</v>
      </c>
      <c r="D8" s="6">
        <v>2946.72</v>
      </c>
      <c r="E8" s="7"/>
      <c r="F8" s="8"/>
      <c r="G8" s="10">
        <f>B8+C8-D8</f>
        <v>779.52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21160.27</v>
      </c>
      <c r="C13" s="10">
        <f>C6+C8+C12+C7</f>
        <v>24879.839999999997</v>
      </c>
      <c r="D13" s="6">
        <f>D6+D8+D12+D7</f>
        <v>18799.7</v>
      </c>
      <c r="E13" s="7"/>
      <c r="F13" s="8"/>
      <c r="G13" s="10">
        <f>B13+C13-D13</f>
        <v>27240.41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15852.98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375.99400000000003</v>
      </c>
    </row>
    <row r="18" spans="1:11" ht="30" customHeight="1" x14ac:dyDescent="0.25">
      <c r="A18" s="17" t="s">
        <v>19</v>
      </c>
      <c r="B18" s="17"/>
      <c r="C18">
        <f>B2</f>
        <v>135.6</v>
      </c>
      <c r="F18" s="18">
        <v>1</v>
      </c>
      <c r="G18" s="16">
        <f>C18*F18*12</f>
        <v>1627.1999999999998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135.6</v>
      </c>
      <c r="F27" s="19">
        <v>0.35</v>
      </c>
      <c r="G27" s="16">
        <f>C27*F27*12</f>
        <v>569.52</v>
      </c>
      <c r="K27" s="16"/>
    </row>
    <row r="28" spans="1:11" x14ac:dyDescent="0.25">
      <c r="A28" s="20" t="s">
        <v>27</v>
      </c>
      <c r="B28" s="20"/>
      <c r="C28">
        <f>B2</f>
        <v>135.6</v>
      </c>
      <c r="F28" s="19">
        <v>1.96</v>
      </c>
      <c r="G28" s="16">
        <f>C28*F28*12</f>
        <v>3189.3119999999999</v>
      </c>
      <c r="K28" s="16"/>
    </row>
    <row r="29" spans="1:11" x14ac:dyDescent="0.25">
      <c r="A29" s="20" t="s">
        <v>28</v>
      </c>
      <c r="B29" s="20"/>
      <c r="C29">
        <f>B2</f>
        <v>135.6</v>
      </c>
      <c r="F29" s="19">
        <v>0.41</v>
      </c>
      <c r="G29" s="16">
        <f>C29*F29*12</f>
        <v>667.15199999999993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135.6</v>
      </c>
      <c r="G31" s="16">
        <v>9235.81</v>
      </c>
      <c r="K31" s="16"/>
    </row>
    <row r="32" spans="1:11" hidden="1" x14ac:dyDescent="0.25">
      <c r="A32" s="20" t="s">
        <v>23</v>
      </c>
      <c r="B32" s="20"/>
      <c r="C32">
        <f>B2</f>
        <v>135.6</v>
      </c>
      <c r="F32">
        <v>0.22</v>
      </c>
      <c r="G32" s="16">
        <f>C32*F32*12</f>
        <v>357.98399999999998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187.99700000000001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13849.790999999997</v>
      </c>
    </row>
    <row r="39" spans="1:7" x14ac:dyDescent="0.25">
      <c r="B39" s="16" t="s">
        <v>35</v>
      </c>
      <c r="C39" s="16">
        <f>G37+G17+G18</f>
        <v>15852.984999999997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-4.9999999973806553E-3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Желябова  д. 1 Б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21160.27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21153.599999999999</v>
      </c>
      <c r="D76" s="31"/>
      <c r="E76" s="31"/>
      <c r="F76" s="36">
        <f>C8+C12+C7</f>
        <v>3726.24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15852.98</v>
      </c>
      <c r="D83" s="31"/>
      <c r="E83" s="31"/>
      <c r="F83" s="36">
        <f>D8+D12+D7</f>
        <v>2946.72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26460.889999999996</v>
      </c>
      <c r="D90" s="31"/>
      <c r="E90" s="31"/>
      <c r="F90" s="36">
        <f>G8+G12+G7</f>
        <v>779.52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-4.9999999973806553E-3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2191.1909999999998</v>
      </c>
      <c r="D99" s="55">
        <f>C99</f>
        <v>2191.1909999999998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13092.269000000002</v>
      </c>
      <c r="D101" s="55">
        <f>G28+G29+G31</f>
        <v>13092.273999999999</v>
      </c>
      <c r="E101" s="56"/>
      <c r="F101" s="40"/>
      <c r="G101" s="58">
        <f>C40</f>
        <v>-4.9999999973806553E-3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569.52</v>
      </c>
      <c r="D102" s="55">
        <f>G27</f>
        <v>569.52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3726.24</v>
      </c>
      <c r="D103" s="55">
        <f>D8</f>
        <v>2946.72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19579.22</v>
      </c>
      <c r="D105" s="55">
        <f>D99+D100+D101+D102+D103+F104</f>
        <v>18799.705000000002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Желябова  д. 1 Б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21153.599999999999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15852.98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15852.98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2003.194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569.52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3189.3119999999999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667.15199999999993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9235.81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187.99700000000001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15852.984999999999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-4.9999999973806553E-3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L5" sqref="L5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112</v>
      </c>
      <c r="C1" s="2"/>
      <c r="D1" s="1"/>
      <c r="E1" s="1"/>
      <c r="F1" s="1"/>
      <c r="G1" s="1"/>
    </row>
    <row r="2" spans="1:7" x14ac:dyDescent="0.25">
      <c r="A2" t="s">
        <v>2</v>
      </c>
      <c r="B2">
        <v>920.3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11543.21</v>
      </c>
      <c r="C6" s="10">
        <v>143566.79999999999</v>
      </c>
      <c r="D6" s="6">
        <v>146971.82</v>
      </c>
      <c r="E6" s="7"/>
      <c r="F6" s="8"/>
      <c r="G6" s="10">
        <f>B6+C6-D6</f>
        <v>8138.1899999999732</v>
      </c>
    </row>
    <row r="7" spans="1:7" ht="47.45" customHeight="1" thickBot="1" x14ac:dyDescent="0.3">
      <c r="A7" s="9" t="s">
        <v>8</v>
      </c>
      <c r="B7" s="10"/>
      <c r="C7" s="10">
        <v>13401.32</v>
      </c>
      <c r="D7" s="6">
        <v>14069.92</v>
      </c>
      <c r="E7" s="7"/>
      <c r="F7" s="8"/>
      <c r="G7" s="10">
        <f>B7+C7-D7</f>
        <v>-668.60000000000036</v>
      </c>
    </row>
    <row r="8" spans="1:7" ht="48" thickBot="1" x14ac:dyDescent="0.3">
      <c r="A8" s="9" t="s">
        <v>9</v>
      </c>
      <c r="B8" s="10">
        <v>3020.62</v>
      </c>
      <c r="C8" s="10">
        <v>35568.89</v>
      </c>
      <c r="D8" s="6">
        <v>38982.54</v>
      </c>
      <c r="E8" s="7"/>
      <c r="F8" s="8"/>
      <c r="G8" s="10">
        <f>B8+C8-D8</f>
        <v>-393.02999999999884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14563.829999999998</v>
      </c>
      <c r="C13" s="10">
        <f>C6+C8+C12+C7</f>
        <v>192537.01</v>
      </c>
      <c r="D13" s="6">
        <f>D6+D8+D12+D7</f>
        <v>200024.28000000003</v>
      </c>
      <c r="E13" s="7"/>
      <c r="F13" s="8"/>
      <c r="G13" s="10">
        <f>B13+C13-D13</f>
        <v>7076.5599999999686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146971.82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4000.4856000000004</v>
      </c>
    </row>
    <row r="18" spans="1:11" ht="30" customHeight="1" x14ac:dyDescent="0.25">
      <c r="A18" s="17" t="s">
        <v>19</v>
      </c>
      <c r="B18" s="17"/>
      <c r="C18">
        <f>B2</f>
        <v>920.3</v>
      </c>
      <c r="F18" s="18">
        <v>3.04</v>
      </c>
      <c r="G18" s="16">
        <f>C18*F18*12</f>
        <v>33572.544000000002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920.3</v>
      </c>
      <c r="F27" s="19">
        <v>0.35</v>
      </c>
      <c r="G27" s="16">
        <f>C27*F27*12</f>
        <v>3865.2599999999993</v>
      </c>
      <c r="K27" s="16"/>
    </row>
    <row r="28" spans="1:11" x14ac:dyDescent="0.25">
      <c r="A28" s="20" t="s">
        <v>27</v>
      </c>
      <c r="B28" s="20"/>
      <c r="C28">
        <f>B2</f>
        <v>920.3</v>
      </c>
      <c r="F28" s="19">
        <v>1.96</v>
      </c>
      <c r="G28" s="16">
        <f>C28*F28*12</f>
        <v>21645.455999999998</v>
      </c>
      <c r="K28" s="16"/>
    </row>
    <row r="29" spans="1:11" x14ac:dyDescent="0.25">
      <c r="A29" s="20" t="s">
        <v>28</v>
      </c>
      <c r="B29" s="20"/>
      <c r="C29">
        <f>B2</f>
        <v>920.3</v>
      </c>
      <c r="F29" s="19">
        <v>0.41</v>
      </c>
      <c r="G29" s="16">
        <f>C29*F29*12</f>
        <v>4527.8760000000002</v>
      </c>
      <c r="K29" s="16"/>
    </row>
    <row r="30" spans="1:11" ht="40.9" customHeight="1" x14ac:dyDescent="0.25">
      <c r="A30" s="20" t="s">
        <v>29</v>
      </c>
      <c r="B30" s="20"/>
      <c r="F30" s="19"/>
      <c r="G30">
        <v>1887.43</v>
      </c>
    </row>
    <row r="31" spans="1:11" ht="44.45" customHeight="1" x14ac:dyDescent="0.25">
      <c r="A31" s="20" t="s">
        <v>30</v>
      </c>
      <c r="B31" s="20"/>
      <c r="C31">
        <f>B2</f>
        <v>920.3</v>
      </c>
      <c r="F31">
        <v>3.92</v>
      </c>
      <c r="G31" s="16">
        <f>C31*F31*12</f>
        <v>43290.911999999997</v>
      </c>
      <c r="K31" s="16"/>
    </row>
    <row r="32" spans="1:11" hidden="1" x14ac:dyDescent="0.25">
      <c r="A32" s="20" t="s">
        <v>23</v>
      </c>
      <c r="B32" s="20"/>
      <c r="C32">
        <f>B2</f>
        <v>920.3</v>
      </c>
      <c r="F32">
        <v>0.22</v>
      </c>
      <c r="G32" s="16">
        <f>C32*F32*12</f>
        <v>2429.5919999999996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2000.2428000000002</v>
      </c>
    </row>
    <row r="35" spans="1:7" ht="26.45" customHeight="1" x14ac:dyDescent="0.25">
      <c r="A35" s="20" t="s">
        <v>33</v>
      </c>
      <c r="B35" s="20"/>
      <c r="G35" s="16">
        <v>1158.8499999999999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78376.026800000007</v>
      </c>
    </row>
    <row r="39" spans="1:7" x14ac:dyDescent="0.25">
      <c r="B39" s="16" t="s">
        <v>35</v>
      </c>
      <c r="C39" s="16">
        <f>G37+G17+G18</f>
        <v>115949.0564</v>
      </c>
      <c r="D39" s="16"/>
      <c r="E39" s="16"/>
    </row>
    <row r="40" spans="1:7" x14ac:dyDescent="0.25">
      <c r="A40" s="2" t="s">
        <v>36</v>
      </c>
      <c r="B40" s="2"/>
      <c r="C40" s="16">
        <f>C15-C39</f>
        <v>31022.763600000006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Желябова  д. 5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11543.21</v>
      </c>
      <c r="D75" s="31"/>
      <c r="E75" s="31"/>
      <c r="F75" s="36">
        <f>B8+B12</f>
        <v>3020.62</v>
      </c>
      <c r="G75" s="37"/>
    </row>
    <row r="76" spans="1:8" x14ac:dyDescent="0.25">
      <c r="A76" s="35">
        <v>2</v>
      </c>
      <c r="B76" s="31" t="s">
        <v>52</v>
      </c>
      <c r="C76" s="31">
        <f>C6</f>
        <v>143566.79999999999</v>
      </c>
      <c r="D76" s="31"/>
      <c r="E76" s="31"/>
      <c r="F76" s="36">
        <f>C8+C12+C7</f>
        <v>48970.21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146971.82</v>
      </c>
      <c r="D83" s="31"/>
      <c r="E83" s="31"/>
      <c r="F83" s="36">
        <f>D8+D12+D7</f>
        <v>53052.46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8138.1899999999732</v>
      </c>
      <c r="D90" s="31"/>
      <c r="E90" s="31"/>
      <c r="F90" s="36">
        <f>G8+G12+G7</f>
        <v>-1061.6299999999992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31022.763600000006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39573.272400000002</v>
      </c>
      <c r="D99" s="55">
        <f>C99</f>
        <v>39573.272400000002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1887.43</v>
      </c>
      <c r="D100" s="51">
        <f>G33+G30</f>
        <v>1887.43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100487.0076</v>
      </c>
      <c r="D101" s="55">
        <f>G28+G29+G31</f>
        <v>69464.243999999992</v>
      </c>
      <c r="E101" s="56"/>
      <c r="F101" s="40"/>
      <c r="G101" s="58">
        <f>C40</f>
        <v>31022.763600000006</v>
      </c>
      <c r="H101" s="48"/>
    </row>
    <row r="102" spans="1:8" x14ac:dyDescent="0.25">
      <c r="A102" s="53">
        <v>4</v>
      </c>
      <c r="B102" s="59" t="s">
        <v>79</v>
      </c>
      <c r="C102" s="57">
        <f>G27</f>
        <v>3865.2599999999993</v>
      </c>
      <c r="D102" s="55">
        <f>G27</f>
        <v>3865.2599999999993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35568.89</v>
      </c>
      <c r="D103" s="55">
        <f>D8</f>
        <v>38982.54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181381.86</v>
      </c>
      <c r="D105" s="55">
        <f>D99+D100+D101+D102+D103+F104</f>
        <v>153772.74639999997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Желябова  д. 5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143566.79999999999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146971.82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146971.82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37573.029600000002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3865.2599999999993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21645.455999999998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4527.8760000000002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1887.43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43290.911999999997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2000.2428000000002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1158.8499999999999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115949.0564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31022.763600000006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113</v>
      </c>
      <c r="C1" s="2"/>
      <c r="D1" s="1"/>
      <c r="E1" s="1"/>
      <c r="F1" s="1"/>
      <c r="G1" s="1"/>
    </row>
    <row r="2" spans="1:7" x14ac:dyDescent="0.25">
      <c r="A2" t="s">
        <v>2</v>
      </c>
      <c r="B2">
        <v>481.6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16927.259999999998</v>
      </c>
      <c r="C6" s="10">
        <v>75129.66</v>
      </c>
      <c r="D6" s="6">
        <v>79106.73</v>
      </c>
      <c r="E6" s="7"/>
      <c r="F6" s="8"/>
      <c r="G6" s="10">
        <f>B6+C6-D6</f>
        <v>12950.190000000002</v>
      </c>
    </row>
    <row r="7" spans="1:7" ht="47.45" customHeight="1" thickBot="1" x14ac:dyDescent="0.3">
      <c r="A7" s="9" t="s">
        <v>8</v>
      </c>
      <c r="B7" s="10"/>
      <c r="C7" s="10">
        <v>5234.1499999999996</v>
      </c>
      <c r="D7" s="6">
        <v>4527.4799999999996</v>
      </c>
      <c r="E7" s="7"/>
      <c r="F7" s="8"/>
      <c r="G7" s="10">
        <f>B7+C7-D7</f>
        <v>706.67000000000007</v>
      </c>
    </row>
    <row r="8" spans="1:7" ht="48" thickBot="1" x14ac:dyDescent="0.3">
      <c r="A8" s="9" t="s">
        <v>9</v>
      </c>
      <c r="B8" s="10">
        <v>0</v>
      </c>
      <c r="C8" s="10">
        <v>8783.2800000000007</v>
      </c>
      <c r="D8" s="6">
        <v>7186.32</v>
      </c>
      <c r="E8" s="7"/>
      <c r="F8" s="8"/>
      <c r="G8" s="10">
        <f>B8+C8-D8</f>
        <v>1596.9600000000009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16927.259999999998</v>
      </c>
      <c r="C13" s="10">
        <f>C6+C8+C12+C7</f>
        <v>89147.09</v>
      </c>
      <c r="D13" s="6">
        <f>D6+D8+D12+D7</f>
        <v>90820.529999999984</v>
      </c>
      <c r="E13" s="7"/>
      <c r="F13" s="8"/>
      <c r="G13" s="10">
        <f>B13+C13-D13</f>
        <v>15253.820000000007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79106.73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1816.4105999999997</v>
      </c>
    </row>
    <row r="18" spans="1:11" ht="30" customHeight="1" x14ac:dyDescent="0.25">
      <c r="A18" s="17" t="s">
        <v>19</v>
      </c>
      <c r="B18" s="17"/>
      <c r="C18">
        <f>B2</f>
        <v>481.6</v>
      </c>
      <c r="F18" s="18">
        <v>3.04</v>
      </c>
      <c r="G18" s="16">
        <f>C18*F18*12</f>
        <v>17568.768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481.6</v>
      </c>
      <c r="F27" s="19">
        <v>0.35</v>
      </c>
      <c r="G27" s="16">
        <f>C27*F27*12</f>
        <v>2022.72</v>
      </c>
      <c r="K27" s="16"/>
    </row>
    <row r="28" spans="1:11" x14ac:dyDescent="0.25">
      <c r="A28" s="20" t="s">
        <v>27</v>
      </c>
      <c r="B28" s="20"/>
      <c r="C28">
        <f>B2</f>
        <v>481.6</v>
      </c>
      <c r="F28" s="19">
        <v>1.96</v>
      </c>
      <c r="G28" s="16">
        <f>C28*F28*12</f>
        <v>11327.232</v>
      </c>
      <c r="K28" s="16"/>
    </row>
    <row r="29" spans="1:11" x14ac:dyDescent="0.25">
      <c r="A29" s="20" t="s">
        <v>28</v>
      </c>
      <c r="B29" s="20"/>
      <c r="C29">
        <f>B2</f>
        <v>481.6</v>
      </c>
      <c r="F29" s="19">
        <v>0.41</v>
      </c>
      <c r="G29" s="16">
        <f>C29*F29*12</f>
        <v>2369.4719999999998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5088.03</v>
      </c>
    </row>
    <row r="31" spans="1:11" ht="44.45" customHeight="1" x14ac:dyDescent="0.25">
      <c r="A31" s="20" t="s">
        <v>30</v>
      </c>
      <c r="B31" s="20"/>
      <c r="C31">
        <f>B2</f>
        <v>481.6</v>
      </c>
      <c r="G31" s="16">
        <v>33038.839999999997</v>
      </c>
      <c r="K31" s="16"/>
    </row>
    <row r="32" spans="1:11" hidden="1" x14ac:dyDescent="0.25">
      <c r="A32" s="20" t="s">
        <v>23</v>
      </c>
      <c r="B32" s="20"/>
      <c r="C32">
        <f>B2</f>
        <v>481.6</v>
      </c>
      <c r="F32">
        <v>0.22</v>
      </c>
      <c r="G32" s="16">
        <f>C32*F32*12</f>
        <v>1271.4240000000002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908.20529999999985</v>
      </c>
    </row>
    <row r="35" spans="1:7" ht="26.45" customHeight="1" x14ac:dyDescent="0.25">
      <c r="A35" s="20" t="s">
        <v>33</v>
      </c>
      <c r="B35" s="20"/>
      <c r="G35" s="16">
        <v>4967.05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59721.549299999999</v>
      </c>
    </row>
    <row r="39" spans="1:7" x14ac:dyDescent="0.25">
      <c r="B39" s="16" t="s">
        <v>35</v>
      </c>
      <c r="C39" s="16">
        <f>G37+G17+G18</f>
        <v>79106.727899999998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2.0999999978812411E-3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Ларина  д. 7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16927.259999999998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75129.66</v>
      </c>
      <c r="D76" s="31"/>
      <c r="E76" s="31"/>
      <c r="F76" s="36">
        <f>C8+C12+C7</f>
        <v>14017.43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79106.73</v>
      </c>
      <c r="D83" s="31"/>
      <c r="E83" s="31"/>
      <c r="F83" s="36">
        <f>D8+D12+D7</f>
        <v>11713.8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12950.190000000002</v>
      </c>
      <c r="D90" s="31"/>
      <c r="E90" s="31"/>
      <c r="F90" s="36">
        <f>G8+G12+G7</f>
        <v>2303.630000000001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2.0999999978812411E-3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20293.383900000001</v>
      </c>
      <c r="D99" s="55">
        <f>C99</f>
        <v>20293.383900000001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5088.03</v>
      </c>
      <c r="D100" s="51">
        <f>G33+G30</f>
        <v>5088.03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46735.546099999992</v>
      </c>
      <c r="D101" s="55">
        <f>G28+G29+G31</f>
        <v>46735.543999999994</v>
      </c>
      <c r="E101" s="56"/>
      <c r="F101" s="40"/>
      <c r="G101" s="58">
        <f>C40</f>
        <v>2.0999999978812411E-3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2022.72</v>
      </c>
      <c r="D102" s="55">
        <f>G27</f>
        <v>2022.72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8783.2800000000007</v>
      </c>
      <c r="D103" s="55">
        <f>D8</f>
        <v>7186.32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82922.959999999992</v>
      </c>
      <c r="D105" s="55">
        <f>D99+D100+D101+D102+D103+F104</f>
        <v>81325.997899999988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Ларина  д. 7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75129.66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79106.73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79106.73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19385.178599999999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2022.72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11327.232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2369.4719999999998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5088.03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33038.839999999997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908.20529999999985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4967.05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79106.727899999998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2.0999999978812411E-3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12" sqref="J12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114</v>
      </c>
      <c r="C1" s="2"/>
      <c r="D1" s="1"/>
      <c r="E1" s="1"/>
      <c r="F1" s="1"/>
      <c r="G1" s="1"/>
    </row>
    <row r="2" spans="1:7" x14ac:dyDescent="0.25">
      <c r="A2" t="s">
        <v>2</v>
      </c>
      <c r="B2">
        <v>979.5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37217.46</v>
      </c>
      <c r="C6" s="10">
        <v>148171.4</v>
      </c>
      <c r="D6" s="6">
        <v>124344.06</v>
      </c>
      <c r="E6" s="7"/>
      <c r="F6" s="8"/>
      <c r="G6" s="10">
        <f>B6+C6-D6</f>
        <v>61044.799999999988</v>
      </c>
    </row>
    <row r="7" spans="1:7" ht="47.45" customHeight="1" thickBot="1" x14ac:dyDescent="0.3">
      <c r="A7" s="9" t="s">
        <v>8</v>
      </c>
      <c r="B7" s="10"/>
      <c r="C7" s="10">
        <v>19267</v>
      </c>
      <c r="D7" s="6">
        <v>14145.1</v>
      </c>
      <c r="E7" s="7"/>
      <c r="F7" s="8"/>
      <c r="G7" s="10">
        <f>B7+C7-D7</f>
        <v>5121.8999999999996</v>
      </c>
    </row>
    <row r="8" spans="1:7" ht="48" thickBot="1" x14ac:dyDescent="0.3">
      <c r="A8" s="9" t="s">
        <v>9</v>
      </c>
      <c r="B8" s="10">
        <v>7944.03</v>
      </c>
      <c r="C8" s="10">
        <v>46355.35</v>
      </c>
      <c r="D8" s="6">
        <v>38159.82</v>
      </c>
      <c r="E8" s="7"/>
      <c r="F8" s="8"/>
      <c r="G8" s="10">
        <f>B8+C8-D8</f>
        <v>16139.559999999998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45161.49</v>
      </c>
      <c r="C13" s="10">
        <f>C6+C8+C12+C7</f>
        <v>213793.75</v>
      </c>
      <c r="D13" s="6">
        <f>D6+D8+D12+D7</f>
        <v>176648.98</v>
      </c>
      <c r="E13" s="7"/>
      <c r="F13" s="8"/>
      <c r="G13" s="10">
        <f>B13+C13-D13</f>
        <v>82306.25999999998</v>
      </c>
    </row>
    <row r="14" spans="1:7" ht="55.15" customHeight="1" thickBot="1" x14ac:dyDescent="0.3">
      <c r="A14" s="3" t="s">
        <v>15</v>
      </c>
      <c r="B14" s="3"/>
      <c r="C14" s="13">
        <v>-20744.669999999998</v>
      </c>
    </row>
    <row r="15" spans="1:7" ht="30" customHeight="1" x14ac:dyDescent="0.25">
      <c r="A15" s="2" t="s">
        <v>16</v>
      </c>
      <c r="B15" s="2"/>
      <c r="C15">
        <f>D6+C14</f>
        <v>103599.39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3532.9796000000001</v>
      </c>
    </row>
    <row r="18" spans="1:11" ht="30" customHeight="1" x14ac:dyDescent="0.25">
      <c r="A18" s="17" t="s">
        <v>19</v>
      </c>
      <c r="B18" s="17"/>
      <c r="C18">
        <f>B2</f>
        <v>979.5</v>
      </c>
      <c r="F18" s="18">
        <v>3.04</v>
      </c>
      <c r="G18" s="16">
        <f>C18*F18*12</f>
        <v>35732.159999999996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979.5</v>
      </c>
      <c r="F27" s="19">
        <v>0.35</v>
      </c>
      <c r="G27" s="16">
        <f>C27*F27*12</f>
        <v>4113.8999999999996</v>
      </c>
      <c r="K27" s="16"/>
    </row>
    <row r="28" spans="1:11" x14ac:dyDescent="0.25">
      <c r="A28" s="20" t="s">
        <v>27</v>
      </c>
      <c r="B28" s="20"/>
      <c r="C28">
        <f>B2</f>
        <v>979.5</v>
      </c>
      <c r="F28" s="19">
        <v>1.96</v>
      </c>
      <c r="G28" s="16">
        <f>C28*F28*12</f>
        <v>23037.84</v>
      </c>
      <c r="K28" s="16"/>
    </row>
    <row r="29" spans="1:11" x14ac:dyDescent="0.25">
      <c r="A29" s="20" t="s">
        <v>28</v>
      </c>
      <c r="B29" s="20"/>
      <c r="C29">
        <f>B2</f>
        <v>979.5</v>
      </c>
      <c r="F29" s="19">
        <v>0.41</v>
      </c>
      <c r="G29" s="16">
        <f>C29*F29*12</f>
        <v>4819.1399999999994</v>
      </c>
      <c r="K29" s="16"/>
    </row>
    <row r="30" spans="1:11" ht="40.9" customHeight="1" x14ac:dyDescent="0.25">
      <c r="A30" s="20" t="s">
        <v>29</v>
      </c>
      <c r="B30" s="20"/>
      <c r="F30" s="19"/>
      <c r="G30">
        <v>16738.98</v>
      </c>
    </row>
    <row r="31" spans="1:11" ht="44.45" customHeight="1" x14ac:dyDescent="0.25">
      <c r="A31" s="20" t="s">
        <v>30</v>
      </c>
      <c r="B31" s="20"/>
      <c r="C31">
        <f>B2</f>
        <v>979.5</v>
      </c>
      <c r="F31">
        <v>2.92</v>
      </c>
      <c r="G31" s="16">
        <f>C31*F31*12</f>
        <v>34321.68</v>
      </c>
      <c r="K31" s="16"/>
    </row>
    <row r="32" spans="1:11" hidden="1" x14ac:dyDescent="0.25">
      <c r="A32" s="20" t="s">
        <v>23</v>
      </c>
      <c r="B32" s="20"/>
      <c r="C32">
        <f>B2</f>
        <v>979.5</v>
      </c>
      <c r="F32">
        <v>0.22</v>
      </c>
      <c r="G32" s="16">
        <f>C32*F32*12</f>
        <v>2585.88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1766.4898000000001</v>
      </c>
    </row>
    <row r="35" spans="1:7" ht="26.45" customHeight="1" x14ac:dyDescent="0.25">
      <c r="A35" s="20" t="s">
        <v>33</v>
      </c>
      <c r="B35" s="20"/>
      <c r="G35" s="16">
        <v>11815.08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96613.109800000006</v>
      </c>
    </row>
    <row r="39" spans="1:7" x14ac:dyDescent="0.25">
      <c r="B39" s="16" t="s">
        <v>35</v>
      </c>
      <c r="C39" s="16">
        <f>G37+G17+G18</f>
        <v>135878.2494</v>
      </c>
      <c r="D39" s="16"/>
      <c r="E39" s="16"/>
    </row>
    <row r="40" spans="1:7" x14ac:dyDescent="0.25">
      <c r="A40" s="2" t="s">
        <v>36</v>
      </c>
      <c r="B40" s="2"/>
      <c r="C40" s="16">
        <f>C15-C39</f>
        <v>-32278.859400000001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37217.46</v>
      </c>
      <c r="D75" s="31"/>
      <c r="E75" s="31"/>
      <c r="F75" s="36">
        <f>B8+B12</f>
        <v>7944.03</v>
      </c>
      <c r="G75" s="37"/>
    </row>
    <row r="76" spans="1:8" x14ac:dyDescent="0.25">
      <c r="A76" s="35">
        <v>2</v>
      </c>
      <c r="B76" s="31" t="s">
        <v>52</v>
      </c>
      <c r="C76" s="31">
        <f>C6</f>
        <v>148171.4</v>
      </c>
      <c r="D76" s="31"/>
      <c r="E76" s="31"/>
      <c r="F76" s="36">
        <f>C8+C12+C7</f>
        <v>65622.350000000006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124344.06</v>
      </c>
      <c r="D83" s="31"/>
      <c r="E83" s="31"/>
      <c r="F83" s="36">
        <f>D8+D12+D7</f>
        <v>52304.92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61044.799999999988</v>
      </c>
      <c r="D90" s="31"/>
      <c r="E90" s="31"/>
      <c r="F90" s="36">
        <f>G8+G12+G7</f>
        <v>21261.46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-32278.859400000001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41031.629399999998</v>
      </c>
      <c r="D99" s="55">
        <f>C99</f>
        <v>41031.629399999998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16738.98</v>
      </c>
      <c r="D100" s="51">
        <f>G33+G30</f>
        <v>16738.98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29899.800600000002</v>
      </c>
      <c r="D101" s="55">
        <f>G28+G29+G31</f>
        <v>62178.66</v>
      </c>
      <c r="E101" s="56"/>
      <c r="F101" s="40"/>
      <c r="G101" s="58">
        <f>C40</f>
        <v>-32278.859400000001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4113.8999999999996</v>
      </c>
      <c r="D102" s="55">
        <f>G27</f>
        <v>4113.8999999999996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46355.35</v>
      </c>
      <c r="D103" s="55">
        <f>D8</f>
        <v>38159.82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138139.66</v>
      </c>
      <c r="D105" s="55">
        <f>D99+D100+D101+D102+D103+F104</f>
        <v>162222.98939999999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-20744.669999999998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148171.4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124344.06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103599.39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39265.139599999995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4113.8999999999996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23037.84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4819.1399999999994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16738.98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34321.68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1766.4898000000001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11815.08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135878.2494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-32278.859400000001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88</v>
      </c>
      <c r="C1" s="2"/>
      <c r="D1" s="1"/>
      <c r="E1" s="1"/>
      <c r="F1" s="1"/>
      <c r="G1" s="1"/>
    </row>
    <row r="2" spans="1:7" x14ac:dyDescent="0.25">
      <c r="A2" t="s">
        <v>2</v>
      </c>
      <c r="B2">
        <v>913.2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115126.5</v>
      </c>
      <c r="C6" s="10">
        <v>141902.79999999999</v>
      </c>
      <c r="D6" s="6">
        <v>118462.2</v>
      </c>
      <c r="E6" s="7"/>
      <c r="F6" s="8"/>
      <c r="G6" s="10">
        <f>B6+C6-D6</f>
        <v>138567.09999999998</v>
      </c>
    </row>
    <row r="7" spans="1:7" ht="47.45" customHeight="1" thickBot="1" x14ac:dyDescent="0.3">
      <c r="A7" s="9" t="s">
        <v>8</v>
      </c>
      <c r="B7" s="10"/>
      <c r="C7" s="10">
        <v>13941.49</v>
      </c>
      <c r="D7" s="6">
        <v>10782.76</v>
      </c>
      <c r="E7" s="7"/>
      <c r="F7" s="8"/>
      <c r="G7" s="10">
        <f>B7+C7-D7</f>
        <v>3158.7299999999996</v>
      </c>
    </row>
    <row r="8" spans="1:7" ht="48" thickBot="1" x14ac:dyDescent="0.3">
      <c r="A8" s="9" t="s">
        <v>9</v>
      </c>
      <c r="B8" s="10">
        <v>0</v>
      </c>
      <c r="C8" s="10">
        <v>18365.04</v>
      </c>
      <c r="D8" s="6">
        <v>13081.09</v>
      </c>
      <c r="E8" s="7"/>
      <c r="F8" s="8"/>
      <c r="G8" s="10">
        <f>B8+C8-D8</f>
        <v>5283.9500000000007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115126.5</v>
      </c>
      <c r="C13" s="10">
        <f>C6+C8+C12+C7</f>
        <v>174209.33</v>
      </c>
      <c r="D13" s="6">
        <f>D6+D8+D12+D7</f>
        <v>142326.05000000002</v>
      </c>
      <c r="E13" s="7"/>
      <c r="F13" s="8"/>
      <c r="G13" s="10">
        <f>B13+C13-D13</f>
        <v>147009.77999999994</v>
      </c>
    </row>
    <row r="14" spans="1:7" ht="55.15" customHeight="1" thickBot="1" x14ac:dyDescent="0.3">
      <c r="A14" s="3" t="s">
        <v>15</v>
      </c>
      <c r="B14" s="3"/>
      <c r="C14" s="13">
        <v>-52761.279999999999</v>
      </c>
    </row>
    <row r="15" spans="1:7" ht="30" customHeight="1" x14ac:dyDescent="0.25">
      <c r="A15" s="2" t="s">
        <v>16</v>
      </c>
      <c r="B15" s="2"/>
      <c r="C15">
        <f>D6+C14</f>
        <v>65700.92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2846.5210000000002</v>
      </c>
    </row>
    <row r="18" spans="1:11" ht="30" customHeight="1" x14ac:dyDescent="0.25">
      <c r="A18" s="17" t="s">
        <v>19</v>
      </c>
      <c r="B18" s="17"/>
      <c r="C18">
        <f>B2</f>
        <v>913.2</v>
      </c>
      <c r="F18" s="18">
        <v>3.04</v>
      </c>
      <c r="G18" s="16">
        <f>C18*F18*12</f>
        <v>33313.536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913.2</v>
      </c>
      <c r="F27" s="19">
        <v>0.35</v>
      </c>
      <c r="G27" s="16">
        <f>C27*F27*12</f>
        <v>3835.44</v>
      </c>
      <c r="K27" s="16"/>
    </row>
    <row r="28" spans="1:11" x14ac:dyDescent="0.25">
      <c r="A28" s="20" t="s">
        <v>27</v>
      </c>
      <c r="B28" s="20"/>
      <c r="C28">
        <f>B2</f>
        <v>913.2</v>
      </c>
      <c r="F28" s="19">
        <v>1.96</v>
      </c>
      <c r="G28" s="16">
        <f>C28*F28*12</f>
        <v>21478.464</v>
      </c>
      <c r="K28" s="16"/>
    </row>
    <row r="29" spans="1:11" x14ac:dyDescent="0.25">
      <c r="A29" s="20" t="s">
        <v>28</v>
      </c>
      <c r="B29" s="20"/>
      <c r="C29">
        <f>B2</f>
        <v>913.2</v>
      </c>
      <c r="F29" s="19">
        <v>0.41</v>
      </c>
      <c r="G29" s="16">
        <f>C29*F29*12</f>
        <v>4492.9439999999995</v>
      </c>
      <c r="K29" s="16"/>
    </row>
    <row r="30" spans="1:11" ht="40.9" customHeight="1" x14ac:dyDescent="0.25">
      <c r="A30" s="20" t="s">
        <v>29</v>
      </c>
      <c r="B30" s="20"/>
      <c r="F30" s="19"/>
      <c r="G30">
        <v>366.39</v>
      </c>
    </row>
    <row r="31" spans="1:11" ht="44.45" customHeight="1" x14ac:dyDescent="0.25">
      <c r="A31" s="20" t="s">
        <v>30</v>
      </c>
      <c r="B31" s="20"/>
      <c r="C31">
        <f>B2</f>
        <v>913.2</v>
      </c>
      <c r="F31">
        <v>2.92</v>
      </c>
      <c r="G31" s="16">
        <f>C31*F31*12</f>
        <v>31998.527999999998</v>
      </c>
      <c r="K31" s="16"/>
    </row>
    <row r="32" spans="1:11" hidden="1" x14ac:dyDescent="0.25">
      <c r="A32" s="20" t="s">
        <v>23</v>
      </c>
      <c r="B32" s="20"/>
      <c r="C32">
        <f>B2</f>
        <v>913.2</v>
      </c>
      <c r="F32">
        <v>0.22</v>
      </c>
      <c r="G32" s="16">
        <f>C32*F32*12</f>
        <v>2410.8480000000004</v>
      </c>
    </row>
    <row r="33" spans="1:7" x14ac:dyDescent="0.25">
      <c r="A33" s="20" t="s">
        <v>31</v>
      </c>
      <c r="B33" s="20"/>
      <c r="G33">
        <v>92565.68</v>
      </c>
    </row>
    <row r="34" spans="1:7" ht="28.15" customHeight="1" x14ac:dyDescent="0.25">
      <c r="A34" s="20" t="s">
        <v>32</v>
      </c>
      <c r="B34" s="20"/>
      <c r="G34" s="16">
        <f>D13*1/100</f>
        <v>1423.2605000000001</v>
      </c>
    </row>
    <row r="35" spans="1:7" ht="26.45" customHeight="1" x14ac:dyDescent="0.25">
      <c r="A35" s="20" t="s">
        <v>33</v>
      </c>
      <c r="B35" s="20"/>
      <c r="G35" s="16">
        <v>-10452.06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145708.6465</v>
      </c>
    </row>
    <row r="39" spans="1:7" x14ac:dyDescent="0.25">
      <c r="B39" s="16" t="s">
        <v>35</v>
      </c>
      <c r="C39" s="16">
        <f>G37+G17+G18</f>
        <v>181868.7035</v>
      </c>
      <c r="D39" s="16"/>
      <c r="E39" s="16"/>
    </row>
    <row r="40" spans="1:7" x14ac:dyDescent="0.25">
      <c r="A40" s="2" t="s">
        <v>36</v>
      </c>
      <c r="B40" s="2"/>
      <c r="C40" s="16">
        <f>C15-C39</f>
        <v>-116167.78350000001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3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115126.5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141902.79999999999</v>
      </c>
      <c r="D76" s="31"/>
      <c r="E76" s="31"/>
      <c r="F76" s="36">
        <f>C8+C12+C7</f>
        <v>32306.53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118462.2</v>
      </c>
      <c r="D83" s="31"/>
      <c r="E83" s="31"/>
      <c r="F83" s="36">
        <f>D8+D12+D7</f>
        <v>23863.85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138567.09999999998</v>
      </c>
      <c r="D90" s="31"/>
      <c r="E90" s="31"/>
      <c r="F90" s="36">
        <f>G8+G12+G7</f>
        <v>8442.68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-116167.78350000001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37583.317499999997</v>
      </c>
      <c r="D99" s="55">
        <f>C99</f>
        <v>37583.317499999997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92932.069999999992</v>
      </c>
      <c r="D100" s="51">
        <f>G33+G30</f>
        <v>92932.069999999992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-58197.847500000003</v>
      </c>
      <c r="D101" s="55">
        <f>G28+G29+G31</f>
        <v>57969.936000000002</v>
      </c>
      <c r="E101" s="56"/>
      <c r="F101" s="40"/>
      <c r="G101" s="58">
        <f>C40</f>
        <v>-116167.78350000001</v>
      </c>
      <c r="H101" s="48"/>
    </row>
    <row r="102" spans="1:8" x14ac:dyDescent="0.25">
      <c r="A102" s="53">
        <v>4</v>
      </c>
      <c r="B102" s="59" t="s">
        <v>79</v>
      </c>
      <c r="C102" s="57">
        <f>G27</f>
        <v>3835.44</v>
      </c>
      <c r="D102" s="55">
        <f>G27</f>
        <v>3835.44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18365.04</v>
      </c>
      <c r="D103" s="55">
        <f>D8</f>
        <v>13081.09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94518.01999999999</v>
      </c>
      <c r="D105" s="55">
        <f>D99+D100+D101+D102+D103+F104</f>
        <v>205401.8535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3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-52761.279999999999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141902.79999999999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118462.2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65700.92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36160.057000000001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3835.44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21478.464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4492.9439999999995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366.39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31998.527999999998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92565.68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1423.2605000000001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-10452.06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181868.7035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-116167.78350000001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6" sqref="K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115</v>
      </c>
      <c r="C1" s="2"/>
      <c r="D1" s="1"/>
      <c r="E1" s="1"/>
      <c r="F1" s="1"/>
      <c r="G1" s="1"/>
    </row>
    <row r="2" spans="1:7" x14ac:dyDescent="0.25">
      <c r="A2" t="s">
        <v>2</v>
      </c>
      <c r="B2">
        <v>1573.41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83374.47</v>
      </c>
      <c r="C6" s="10">
        <v>240611.28</v>
      </c>
      <c r="D6" s="6">
        <v>218817.57</v>
      </c>
      <c r="E6" s="7"/>
      <c r="F6" s="8"/>
      <c r="G6" s="10">
        <f>B6+C6-D6</f>
        <v>105168.18</v>
      </c>
    </row>
    <row r="7" spans="1:7" ht="47.45" customHeight="1" thickBot="1" x14ac:dyDescent="0.3">
      <c r="A7" s="9" t="s">
        <v>8</v>
      </c>
      <c r="B7" s="10"/>
      <c r="C7" s="10">
        <v>2553.91</v>
      </c>
      <c r="D7" s="6">
        <v>2317.65</v>
      </c>
      <c r="E7" s="7"/>
      <c r="F7" s="8"/>
      <c r="G7" s="10">
        <f>B7+C7-D7</f>
        <v>236.25999999999976</v>
      </c>
    </row>
    <row r="8" spans="1:7" ht="48" thickBot="1" x14ac:dyDescent="0.3">
      <c r="A8" s="9" t="s">
        <v>9</v>
      </c>
      <c r="B8" s="10">
        <v>24540.55</v>
      </c>
      <c r="C8" s="10">
        <v>54882.46</v>
      </c>
      <c r="D8" s="6">
        <v>51394.23</v>
      </c>
      <c r="E8" s="7"/>
      <c r="F8" s="8"/>
      <c r="G8" s="10">
        <f>B8+C8-D8</f>
        <v>28028.779999999992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107915.02</v>
      </c>
      <c r="C13" s="10">
        <f>C6+C8+C12+C7</f>
        <v>298047.64999999997</v>
      </c>
      <c r="D13" s="6">
        <f>D6+D8+D12+D7</f>
        <v>272529.45</v>
      </c>
      <c r="E13" s="7"/>
      <c r="F13" s="8"/>
      <c r="G13" s="10">
        <f>B13+C13-D13</f>
        <v>133433.21999999997</v>
      </c>
    </row>
    <row r="14" spans="1:7" ht="55.15" customHeight="1" thickBot="1" x14ac:dyDescent="0.3">
      <c r="A14" s="3" t="s">
        <v>15</v>
      </c>
      <c r="B14" s="3"/>
      <c r="C14" s="13">
        <v>-20358.28</v>
      </c>
    </row>
    <row r="15" spans="1:7" ht="30" customHeight="1" x14ac:dyDescent="0.25">
      <c r="A15" s="2" t="s">
        <v>16</v>
      </c>
      <c r="B15" s="2"/>
      <c r="C15">
        <f>D6+C14</f>
        <v>198459.29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5450.5889999999999</v>
      </c>
    </row>
    <row r="18" spans="1:11" ht="30" customHeight="1" x14ac:dyDescent="0.25">
      <c r="A18" s="17" t="s">
        <v>19</v>
      </c>
      <c r="B18" s="17"/>
      <c r="C18">
        <f>B2</f>
        <v>1573.41</v>
      </c>
      <c r="F18" s="18">
        <v>3.04</v>
      </c>
      <c r="G18" s="16">
        <f>C18*F18*12</f>
        <v>57397.996800000001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1573.41</v>
      </c>
      <c r="F27" s="19">
        <v>0.35</v>
      </c>
      <c r="G27" s="16">
        <f>C27*F27*12</f>
        <v>6608.3220000000001</v>
      </c>
      <c r="K27" s="16"/>
    </row>
    <row r="28" spans="1:11" x14ac:dyDescent="0.25">
      <c r="A28" s="20" t="s">
        <v>27</v>
      </c>
      <c r="B28" s="20"/>
      <c r="C28">
        <f>B2</f>
        <v>1573.41</v>
      </c>
      <c r="F28" s="19">
        <v>1.96</v>
      </c>
      <c r="G28" s="16">
        <f>C28*F28*12</f>
        <v>37006.603199999998</v>
      </c>
      <c r="K28" s="16"/>
    </row>
    <row r="29" spans="1:11" x14ac:dyDescent="0.25">
      <c r="A29" s="20" t="s">
        <v>28</v>
      </c>
      <c r="B29" s="20"/>
      <c r="C29">
        <f>B2</f>
        <v>1573.41</v>
      </c>
      <c r="F29" s="19">
        <v>0.41</v>
      </c>
      <c r="G29" s="16">
        <f>C29*F29*12</f>
        <v>7741.1772000000001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29732.89</v>
      </c>
    </row>
    <row r="31" spans="1:11" ht="44.45" customHeight="1" x14ac:dyDescent="0.25">
      <c r="A31" s="20" t="s">
        <v>30</v>
      </c>
      <c r="B31" s="20"/>
      <c r="C31">
        <f>B2</f>
        <v>1573.41</v>
      </c>
      <c r="F31">
        <v>2.92</v>
      </c>
      <c r="G31" s="16">
        <f>C31*F31*12</f>
        <v>55132.286400000005</v>
      </c>
      <c r="K31" s="16"/>
    </row>
    <row r="32" spans="1:11" hidden="1" x14ac:dyDescent="0.25">
      <c r="A32" s="20" t="s">
        <v>23</v>
      </c>
      <c r="B32" s="20"/>
      <c r="C32">
        <f>B2</f>
        <v>1573.41</v>
      </c>
      <c r="F32">
        <v>0.22</v>
      </c>
      <c r="G32" s="16">
        <f>C32*F32*12</f>
        <v>4153.8024000000005</v>
      </c>
    </row>
    <row r="33" spans="1:7" x14ac:dyDescent="0.25">
      <c r="A33" s="20" t="s">
        <v>31</v>
      </c>
      <c r="B33" s="20"/>
      <c r="G33">
        <v>39590.6</v>
      </c>
    </row>
    <row r="34" spans="1:7" ht="28.15" customHeight="1" x14ac:dyDescent="0.25">
      <c r="A34" s="20" t="s">
        <v>32</v>
      </c>
      <c r="B34" s="20"/>
      <c r="G34" s="16">
        <f>D13*1/100</f>
        <v>2725.2945</v>
      </c>
    </row>
    <row r="35" spans="1:7" ht="26.45" customHeight="1" x14ac:dyDescent="0.25">
      <c r="A35" s="20" t="s">
        <v>33</v>
      </c>
      <c r="B35" s="20"/>
      <c r="G35" s="16">
        <v>-12595.82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165941.35329999999</v>
      </c>
    </row>
    <row r="39" spans="1:7" x14ac:dyDescent="0.25">
      <c r="B39" s="16" t="s">
        <v>35</v>
      </c>
      <c r="C39" s="16">
        <f>G37+G17+G18</f>
        <v>228789.93909999999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-30330.649099999981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8/2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83374.47</v>
      </c>
      <c r="D75" s="31"/>
      <c r="E75" s="31"/>
      <c r="F75" s="36">
        <f>B8+B12</f>
        <v>24540.55</v>
      </c>
      <c r="G75" s="37"/>
    </row>
    <row r="76" spans="1:8" x14ac:dyDescent="0.25">
      <c r="A76" s="35">
        <v>2</v>
      </c>
      <c r="B76" s="31" t="s">
        <v>52</v>
      </c>
      <c r="C76" s="31">
        <f>C6</f>
        <v>240611.28</v>
      </c>
      <c r="D76" s="31"/>
      <c r="E76" s="31"/>
      <c r="F76" s="36">
        <f>C8+C12+C7</f>
        <v>57436.369999999995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218817.57</v>
      </c>
      <c r="D83" s="31"/>
      <c r="E83" s="31"/>
      <c r="F83" s="36">
        <f>D8+D12+D7</f>
        <v>53711.880000000005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105168.18</v>
      </c>
      <c r="D90" s="31"/>
      <c r="E90" s="31"/>
      <c r="F90" s="36">
        <f>G8+G12+G7</f>
        <v>28265.03999999999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-30330.649099999981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65573.880300000004</v>
      </c>
      <c r="D99" s="55">
        <f>C99</f>
        <v>65573.880300000004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69323.489999999991</v>
      </c>
      <c r="D100" s="51">
        <f>G33+G30</f>
        <v>69323.489999999991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69549.41770000002</v>
      </c>
      <c r="D101" s="55">
        <f>G28+G29+G31</f>
        <v>99880.066800000001</v>
      </c>
      <c r="E101" s="56"/>
      <c r="F101" s="40"/>
      <c r="G101" s="58">
        <f>C40</f>
        <v>-30330.649099999981</v>
      </c>
      <c r="H101" s="48"/>
    </row>
    <row r="102" spans="1:8" x14ac:dyDescent="0.25">
      <c r="A102" s="53">
        <v>4</v>
      </c>
      <c r="B102" s="59" t="s">
        <v>79</v>
      </c>
      <c r="C102" s="57">
        <f>G27</f>
        <v>6608.3220000000001</v>
      </c>
      <c r="D102" s="55">
        <f>G27</f>
        <v>6608.3220000000001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54882.46</v>
      </c>
      <c r="D103" s="55">
        <f>D8</f>
        <v>51394.23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265937.57000000007</v>
      </c>
      <c r="D105" s="55">
        <f>D99+D100+D101+D102+D103+F104</f>
        <v>292779.98910000001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8/2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-20358.28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240611.28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218817.57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198459.29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62848.585800000001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6608.3220000000001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37006.603199999998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7741.1772000000001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29732.89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55132.286400000005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39590.6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2725.2945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-12595.82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228789.93909999999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-30330.649099999981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7" sqref="J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116</v>
      </c>
      <c r="C1" s="2"/>
      <c r="D1" s="1"/>
      <c r="E1" s="1"/>
      <c r="F1" s="1"/>
      <c r="G1" s="1"/>
    </row>
    <row r="2" spans="1:7" x14ac:dyDescent="0.25">
      <c r="A2" t="s">
        <v>2</v>
      </c>
      <c r="B2">
        <v>1619.75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116591.46</v>
      </c>
      <c r="C6" s="10">
        <v>209537.51</v>
      </c>
      <c r="D6" s="6">
        <v>219331.14</v>
      </c>
      <c r="E6" s="7"/>
      <c r="F6" s="8"/>
      <c r="G6" s="10">
        <f>B6+C6-D6</f>
        <v>106797.83000000002</v>
      </c>
    </row>
    <row r="7" spans="1:7" ht="47.45" customHeight="1" thickBot="1" x14ac:dyDescent="0.3">
      <c r="A7" s="9" t="s">
        <v>8</v>
      </c>
      <c r="B7" s="10"/>
      <c r="C7" s="10">
        <v>37292.559999999998</v>
      </c>
      <c r="D7" s="6">
        <v>32494.61</v>
      </c>
      <c r="E7" s="7"/>
      <c r="F7" s="8"/>
      <c r="G7" s="10">
        <f>B7+C7-D7</f>
        <v>4797.9499999999971</v>
      </c>
    </row>
    <row r="8" spans="1:7" ht="48" thickBot="1" x14ac:dyDescent="0.3">
      <c r="A8" s="9" t="s">
        <v>9</v>
      </c>
      <c r="B8" s="10">
        <v>10703.37</v>
      </c>
      <c r="C8" s="10">
        <v>41047.29</v>
      </c>
      <c r="D8" s="6">
        <v>41807.15</v>
      </c>
      <c r="E8" s="7"/>
      <c r="F8" s="8"/>
      <c r="G8" s="10">
        <f>B8+C8-D8</f>
        <v>9943.510000000002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127294.83</v>
      </c>
      <c r="C13" s="10">
        <f>C6+C8+C12+C7</f>
        <v>287877.36</v>
      </c>
      <c r="D13" s="6">
        <f>D6+D8+D12+D7</f>
        <v>293632.90000000002</v>
      </c>
      <c r="E13" s="7"/>
      <c r="F13" s="8"/>
      <c r="G13" s="10">
        <f>B13+C13-D13</f>
        <v>121539.28999999998</v>
      </c>
    </row>
    <row r="14" spans="1:7" ht="55.15" customHeight="1" thickBot="1" x14ac:dyDescent="0.3">
      <c r="A14" s="3" t="s">
        <v>15</v>
      </c>
      <c r="B14" s="3"/>
      <c r="C14" s="13">
        <v>-113962.05</v>
      </c>
    </row>
    <row r="15" spans="1:7" ht="30" customHeight="1" x14ac:dyDescent="0.25">
      <c r="A15" s="2" t="s">
        <v>16</v>
      </c>
      <c r="B15" s="2"/>
      <c r="C15">
        <f>D6+C14</f>
        <v>105369.09000000001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5872.6580000000004</v>
      </c>
    </row>
    <row r="18" spans="1:11" ht="30" customHeight="1" x14ac:dyDescent="0.25">
      <c r="A18" s="17" t="s">
        <v>19</v>
      </c>
      <c r="B18" s="17"/>
      <c r="C18">
        <f>B2</f>
        <v>1619.75</v>
      </c>
      <c r="F18" s="18">
        <v>3.04</v>
      </c>
      <c r="G18" s="16">
        <f>C18*F18*12</f>
        <v>59088.479999999996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1619.75</v>
      </c>
      <c r="F27" s="19">
        <v>0.35</v>
      </c>
      <c r="G27" s="16">
        <f>C27*F27*12</f>
        <v>6802.9499999999989</v>
      </c>
      <c r="K27" s="16"/>
    </row>
    <row r="28" spans="1:11" x14ac:dyDescent="0.25">
      <c r="A28" s="20" t="s">
        <v>27</v>
      </c>
      <c r="B28" s="20"/>
      <c r="C28">
        <f>B2</f>
        <v>1619.75</v>
      </c>
      <c r="F28" s="19">
        <v>1.96</v>
      </c>
      <c r="G28" s="16">
        <f>C28*F28*12</f>
        <v>38096.520000000004</v>
      </c>
      <c r="K28" s="16"/>
    </row>
    <row r="29" spans="1:11" x14ac:dyDescent="0.25">
      <c r="A29" s="20" t="s">
        <v>28</v>
      </c>
      <c r="B29" s="20"/>
      <c r="C29">
        <f>B2</f>
        <v>1619.75</v>
      </c>
      <c r="F29" s="19">
        <v>0.41</v>
      </c>
      <c r="G29" s="16">
        <f>C29*F29*12</f>
        <v>7969.17</v>
      </c>
      <c r="K29" s="16"/>
    </row>
    <row r="30" spans="1:11" ht="40.9" customHeight="1" x14ac:dyDescent="0.25">
      <c r="A30" s="20" t="s">
        <v>29</v>
      </c>
      <c r="B30" s="20"/>
      <c r="F30" s="19"/>
      <c r="G30">
        <v>24318.79</v>
      </c>
    </row>
    <row r="31" spans="1:11" ht="44.45" customHeight="1" x14ac:dyDescent="0.25">
      <c r="A31" s="20" t="s">
        <v>30</v>
      </c>
      <c r="B31" s="20"/>
      <c r="C31">
        <f>B2</f>
        <v>1619.75</v>
      </c>
      <c r="F31">
        <v>2.92</v>
      </c>
      <c r="G31" s="16">
        <f>C31*F31*12</f>
        <v>56756.04</v>
      </c>
      <c r="K31" s="16"/>
    </row>
    <row r="32" spans="1:11" hidden="1" x14ac:dyDescent="0.25">
      <c r="A32" s="20" t="s">
        <v>23</v>
      </c>
      <c r="B32" s="20"/>
      <c r="C32">
        <f>B2</f>
        <v>1619.75</v>
      </c>
      <c r="F32">
        <v>0.22</v>
      </c>
      <c r="G32" s="16">
        <f>C32*F32*12</f>
        <v>4276.1400000000003</v>
      </c>
    </row>
    <row r="33" spans="1:7" x14ac:dyDescent="0.25">
      <c r="A33" s="20" t="s">
        <v>31</v>
      </c>
      <c r="B33" s="20"/>
      <c r="G33">
        <v>65406</v>
      </c>
    </row>
    <row r="34" spans="1:7" ht="28.15" customHeight="1" x14ac:dyDescent="0.25">
      <c r="A34" s="20" t="s">
        <v>32</v>
      </c>
      <c r="B34" s="20"/>
      <c r="G34" s="16">
        <f>D13*1/100</f>
        <v>2936.3290000000002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202285.799</v>
      </c>
    </row>
    <row r="39" spans="1:7" x14ac:dyDescent="0.25">
      <c r="B39" s="16" t="s">
        <v>35</v>
      </c>
      <c r="C39" s="16">
        <f>G37+G17+G18</f>
        <v>267246.93699999998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-161877.84699999995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10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116591.46</v>
      </c>
      <c r="D75" s="31"/>
      <c r="E75" s="31"/>
      <c r="F75" s="36">
        <f>B8+B12</f>
        <v>10703.37</v>
      </c>
      <c r="G75" s="37"/>
    </row>
    <row r="76" spans="1:8" x14ac:dyDescent="0.25">
      <c r="A76" s="35">
        <v>2</v>
      </c>
      <c r="B76" s="31" t="s">
        <v>52</v>
      </c>
      <c r="C76" s="31">
        <f>C6</f>
        <v>209537.51</v>
      </c>
      <c r="D76" s="31"/>
      <c r="E76" s="31"/>
      <c r="F76" s="36">
        <f>C8+C12+C7</f>
        <v>78339.850000000006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219331.14</v>
      </c>
      <c r="D83" s="31"/>
      <c r="E83" s="31"/>
      <c r="F83" s="36">
        <f>D8+D12+D7</f>
        <v>74301.760000000009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106797.83000000002</v>
      </c>
      <c r="D90" s="31"/>
      <c r="E90" s="31"/>
      <c r="F90" s="36">
        <f>G8+G12+G7</f>
        <v>14741.46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-161877.84699999995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67897.467000000004</v>
      </c>
      <c r="D99" s="55">
        <f>C99</f>
        <v>67897.467000000004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89724.790000000008</v>
      </c>
      <c r="D100" s="51">
        <f>G33+G30</f>
        <v>89724.790000000008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-59056.11699999994</v>
      </c>
      <c r="D101" s="55">
        <f>G28+G29+G31</f>
        <v>102821.73000000001</v>
      </c>
      <c r="E101" s="56"/>
      <c r="F101" s="40"/>
      <c r="G101" s="58">
        <f>C40</f>
        <v>-161877.84699999995</v>
      </c>
      <c r="H101" s="48"/>
    </row>
    <row r="102" spans="1:8" x14ac:dyDescent="0.25">
      <c r="A102" s="53">
        <v>4</v>
      </c>
      <c r="B102" s="59" t="s">
        <v>79</v>
      </c>
      <c r="C102" s="57">
        <f>G27</f>
        <v>6802.9499999999989</v>
      </c>
      <c r="D102" s="55">
        <f>G27</f>
        <v>6802.9499999999989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41047.29</v>
      </c>
      <c r="D103" s="55">
        <f>D8</f>
        <v>41807.15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146416.38000000006</v>
      </c>
      <c r="D105" s="55">
        <f>D99+D100+D101+D102+D103+F104</f>
        <v>309054.08700000006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10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-113962.05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209537.51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219331.14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105369.09000000001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64961.137999999999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6802.9499999999989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38096.520000000004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7969.17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24318.79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56756.04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65406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2936.3290000000002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267246.93700000003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-161877.84699999995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8" sqref="K8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117</v>
      </c>
      <c r="C1" s="2"/>
      <c r="D1" s="1"/>
      <c r="E1" s="1"/>
      <c r="F1" s="1"/>
      <c r="G1" s="1"/>
    </row>
    <row r="2" spans="1:7" x14ac:dyDescent="0.25">
      <c r="A2" t="s">
        <v>2</v>
      </c>
      <c r="B2">
        <v>732.78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165333.5</v>
      </c>
      <c r="C6" s="10">
        <v>114313.68</v>
      </c>
      <c r="D6" s="6">
        <v>80911.94</v>
      </c>
      <c r="E6" s="7"/>
      <c r="F6" s="8"/>
      <c r="G6" s="10">
        <f>B6+C6-D6</f>
        <v>198735.24</v>
      </c>
    </row>
    <row r="7" spans="1:7" ht="47.45" customHeight="1" thickBot="1" x14ac:dyDescent="0.3">
      <c r="A7" s="9" t="s">
        <v>8</v>
      </c>
      <c r="B7" s="10"/>
      <c r="C7" s="10">
        <v>8131.87</v>
      </c>
      <c r="D7" s="6">
        <v>5746.58</v>
      </c>
      <c r="E7" s="7"/>
      <c r="F7" s="8"/>
      <c r="G7" s="10">
        <f>B7+C7-D7</f>
        <v>2385.29</v>
      </c>
    </row>
    <row r="8" spans="1:7" ht="48" thickBot="1" x14ac:dyDescent="0.3">
      <c r="A8" s="9" t="s">
        <v>9</v>
      </c>
      <c r="B8" s="10">
        <v>18161.82</v>
      </c>
      <c r="C8" s="10">
        <v>22703.61</v>
      </c>
      <c r="D8" s="6">
        <v>16863.78</v>
      </c>
      <c r="E8" s="7"/>
      <c r="F8" s="8"/>
      <c r="G8" s="10">
        <f>B8+C8-D8</f>
        <v>24001.65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183495.32</v>
      </c>
      <c r="C13" s="10">
        <f>C6+C8+C12+C7</f>
        <v>145149.15999999997</v>
      </c>
      <c r="D13" s="6">
        <f>D6+D8+D12+D7</f>
        <v>103522.3</v>
      </c>
      <c r="E13" s="7"/>
      <c r="F13" s="8"/>
      <c r="G13" s="10">
        <f>B13+C13-D13</f>
        <v>225122.18</v>
      </c>
    </row>
    <row r="14" spans="1:7" ht="55.15" customHeight="1" thickBot="1" x14ac:dyDescent="0.3">
      <c r="A14" s="3" t="s">
        <v>15</v>
      </c>
      <c r="B14" s="3"/>
      <c r="C14" s="13">
        <v>-254470.53</v>
      </c>
    </row>
    <row r="15" spans="1:7" ht="30" customHeight="1" x14ac:dyDescent="0.25">
      <c r="A15" s="2" t="s">
        <v>16</v>
      </c>
      <c r="B15" s="2"/>
      <c r="C15">
        <f>D6+C14</f>
        <v>-173558.59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2070.4459999999999</v>
      </c>
    </row>
    <row r="18" spans="1:11" ht="30" customHeight="1" x14ac:dyDescent="0.25">
      <c r="A18" s="17" t="s">
        <v>19</v>
      </c>
      <c r="B18" s="17"/>
      <c r="C18">
        <f>B2</f>
        <v>732.78</v>
      </c>
      <c r="F18" s="18">
        <v>3.04</v>
      </c>
      <c r="G18" s="16">
        <f>C18*F18*12</f>
        <v>26731.814399999996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732.78</v>
      </c>
      <c r="F27" s="19">
        <v>0.35</v>
      </c>
      <c r="G27" s="16">
        <f>C27*F27*12</f>
        <v>3077.6759999999995</v>
      </c>
      <c r="K27" s="16"/>
    </row>
    <row r="28" spans="1:11" x14ac:dyDescent="0.25">
      <c r="A28" s="20" t="s">
        <v>27</v>
      </c>
      <c r="B28" s="20"/>
      <c r="C28">
        <f>B2</f>
        <v>732.78</v>
      </c>
      <c r="F28" s="19">
        <v>1.96</v>
      </c>
      <c r="G28" s="16">
        <f>C28*F28*12</f>
        <v>17234.9856</v>
      </c>
      <c r="K28" s="16"/>
    </row>
    <row r="29" spans="1:11" x14ac:dyDescent="0.25">
      <c r="A29" s="20" t="s">
        <v>28</v>
      </c>
      <c r="B29" s="20"/>
      <c r="C29">
        <f>B2</f>
        <v>732.78</v>
      </c>
      <c r="F29" s="19">
        <v>0.41</v>
      </c>
      <c r="G29" s="16">
        <f>C29*F29*12</f>
        <v>3605.2775999999999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15606.41</v>
      </c>
    </row>
    <row r="31" spans="1:11" ht="44.45" customHeight="1" x14ac:dyDescent="0.25">
      <c r="A31" s="20" t="s">
        <v>30</v>
      </c>
      <c r="B31" s="20"/>
      <c r="C31">
        <f>B2</f>
        <v>732.78</v>
      </c>
      <c r="F31">
        <v>2.92</v>
      </c>
      <c r="G31" s="16">
        <f>C31*F31*12</f>
        <v>25676.611199999999</v>
      </c>
      <c r="K31" s="16"/>
    </row>
    <row r="32" spans="1:11" hidden="1" x14ac:dyDescent="0.25">
      <c r="A32" s="20" t="s">
        <v>23</v>
      </c>
      <c r="B32" s="20"/>
      <c r="C32">
        <f>B2</f>
        <v>732.78</v>
      </c>
      <c r="F32">
        <v>0.22</v>
      </c>
      <c r="G32" s="16">
        <f>C32*F32*12</f>
        <v>1934.5392000000002</v>
      </c>
    </row>
    <row r="33" spans="1:7" x14ac:dyDescent="0.25">
      <c r="A33" s="20" t="s">
        <v>31</v>
      </c>
      <c r="B33" s="20"/>
      <c r="G33">
        <v>17384.400000000001</v>
      </c>
    </row>
    <row r="34" spans="1:7" ht="28.15" customHeight="1" x14ac:dyDescent="0.25">
      <c r="A34" s="20" t="s">
        <v>32</v>
      </c>
      <c r="B34" s="20"/>
      <c r="G34" s="16">
        <f>D13*1/100</f>
        <v>1035.223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83620.583400000003</v>
      </c>
    </row>
    <row r="39" spans="1:7" x14ac:dyDescent="0.25">
      <c r="B39" s="16" t="s">
        <v>35</v>
      </c>
      <c r="C39" s="16">
        <f>G37+G17+G18</f>
        <v>112422.8438</v>
      </c>
      <c r="D39" s="16"/>
      <c r="E39" s="16"/>
    </row>
    <row r="40" spans="1:7" x14ac:dyDescent="0.25">
      <c r="A40" s="2" t="s">
        <v>36</v>
      </c>
      <c r="B40" s="2"/>
      <c r="C40" s="16">
        <f>C15-C39</f>
        <v>-285981.4338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16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165333.5</v>
      </c>
      <c r="D75" s="31"/>
      <c r="E75" s="31"/>
      <c r="F75" s="36">
        <f>B8+B12</f>
        <v>18161.82</v>
      </c>
      <c r="G75" s="37"/>
    </row>
    <row r="76" spans="1:8" x14ac:dyDescent="0.25">
      <c r="A76" s="35">
        <v>2</v>
      </c>
      <c r="B76" s="31" t="s">
        <v>52</v>
      </c>
      <c r="C76" s="31">
        <f>C6</f>
        <v>114313.68</v>
      </c>
      <c r="D76" s="31"/>
      <c r="E76" s="31"/>
      <c r="F76" s="36">
        <f>C8+C12+C7</f>
        <v>30835.48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80911.94</v>
      </c>
      <c r="D83" s="31"/>
      <c r="E83" s="31"/>
      <c r="F83" s="36">
        <f>D8+D12+D7</f>
        <v>22610.36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198735.24</v>
      </c>
      <c r="D90" s="31"/>
      <c r="E90" s="31"/>
      <c r="F90" s="36">
        <f>G8+G12+G7</f>
        <v>26386.940000000002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-285981.4338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29837.483399999997</v>
      </c>
      <c r="D99" s="55">
        <f>C99</f>
        <v>29837.483399999997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32990.81</v>
      </c>
      <c r="D100" s="51">
        <f>G33+G30</f>
        <v>32990.81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-239464.5594</v>
      </c>
      <c r="D101" s="55">
        <f>G28+G29+G31</f>
        <v>46516.874400000001</v>
      </c>
      <c r="E101" s="56"/>
      <c r="F101" s="40"/>
      <c r="G101" s="58">
        <f>C40</f>
        <v>-285981.4338</v>
      </c>
      <c r="H101" s="48"/>
    </row>
    <row r="102" spans="1:8" x14ac:dyDescent="0.25">
      <c r="A102" s="53">
        <v>4</v>
      </c>
      <c r="B102" s="59" t="s">
        <v>79</v>
      </c>
      <c r="C102" s="57">
        <f>G27</f>
        <v>3077.6759999999995</v>
      </c>
      <c r="D102" s="55">
        <f>G27</f>
        <v>3077.6759999999995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22703.61</v>
      </c>
      <c r="D103" s="55">
        <f>D8</f>
        <v>16863.78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-150854.97999999998</v>
      </c>
      <c r="D105" s="55">
        <f>D99+D100+D101+D102+D103+F104</f>
        <v>129286.6238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16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-254470.53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114313.68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80911.94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-173558.59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28802.260399999996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3077.6759999999995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17234.9856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3605.2775999999999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15606.41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25676.611199999999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17384.400000000001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1035.223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112422.8438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-285981.4338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8" sqref="K8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118</v>
      </c>
      <c r="C1" s="2"/>
      <c r="D1" s="1"/>
      <c r="E1" s="1"/>
      <c r="F1" s="1"/>
      <c r="G1" s="1"/>
    </row>
    <row r="2" spans="1:7" x14ac:dyDescent="0.25">
      <c r="A2" t="s">
        <v>2</v>
      </c>
      <c r="B2">
        <v>1379.4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122638.34</v>
      </c>
      <c r="C6" s="10">
        <v>215202.65</v>
      </c>
      <c r="D6" s="6">
        <v>193582.62</v>
      </c>
      <c r="E6" s="7"/>
      <c r="F6" s="8"/>
      <c r="G6" s="10">
        <f>B6+C6-D6</f>
        <v>144258.37</v>
      </c>
    </row>
    <row r="7" spans="1:7" ht="47.45" customHeight="1" thickBot="1" x14ac:dyDescent="0.3">
      <c r="A7" s="9" t="s">
        <v>8</v>
      </c>
      <c r="B7" s="10"/>
      <c r="C7" s="10">
        <v>12461.55</v>
      </c>
      <c r="D7" s="6">
        <v>10255.52</v>
      </c>
      <c r="E7" s="7"/>
      <c r="F7" s="8"/>
      <c r="G7" s="10">
        <f>B7+C7-D7</f>
        <v>2206.0299999999988</v>
      </c>
    </row>
    <row r="8" spans="1:7" ht="48" thickBot="1" x14ac:dyDescent="0.3">
      <c r="A8" s="9" t="s">
        <v>9</v>
      </c>
      <c r="B8" s="10">
        <v>27868.44</v>
      </c>
      <c r="C8" s="10">
        <v>66113.990000000005</v>
      </c>
      <c r="D8" s="6">
        <v>55929.55</v>
      </c>
      <c r="E8" s="7"/>
      <c r="F8" s="8"/>
      <c r="G8" s="10">
        <f>B8+C8-D8</f>
        <v>38052.880000000005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150506.78</v>
      </c>
      <c r="C13" s="10">
        <f>C6+C8+C12+C7</f>
        <v>293778.19</v>
      </c>
      <c r="D13" s="6">
        <f>D6+D8+D12+D7</f>
        <v>259767.68999999997</v>
      </c>
      <c r="E13" s="7"/>
      <c r="F13" s="8"/>
      <c r="G13" s="10">
        <f>B13+C13-D13</f>
        <v>184517.28</v>
      </c>
    </row>
    <row r="14" spans="1:7" ht="55.15" customHeight="1" thickBot="1" x14ac:dyDescent="0.3">
      <c r="A14" s="3" t="s">
        <v>15</v>
      </c>
      <c r="B14" s="3"/>
      <c r="C14" s="13">
        <v>-67390.95</v>
      </c>
    </row>
    <row r="15" spans="1:7" ht="30" customHeight="1" x14ac:dyDescent="0.25">
      <c r="A15" s="2" t="s">
        <v>16</v>
      </c>
      <c r="B15" s="2"/>
      <c r="C15">
        <f>D6+C14</f>
        <v>126191.67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5195.3537999999999</v>
      </c>
    </row>
    <row r="18" spans="1:11" ht="30" customHeight="1" x14ac:dyDescent="0.25">
      <c r="A18" s="17" t="s">
        <v>19</v>
      </c>
      <c r="B18" s="17"/>
      <c r="C18">
        <f>B2</f>
        <v>1379.4</v>
      </c>
      <c r="F18" s="18">
        <v>3.04</v>
      </c>
      <c r="G18" s="16">
        <f>C18*F18*12</f>
        <v>50320.512000000002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1379.4</v>
      </c>
      <c r="F27" s="19">
        <v>0.35</v>
      </c>
      <c r="G27" s="16">
        <f>C27*F27*12</f>
        <v>5793.4800000000005</v>
      </c>
      <c r="K27" s="16"/>
    </row>
    <row r="28" spans="1:11" x14ac:dyDescent="0.25">
      <c r="A28" s="20" t="s">
        <v>27</v>
      </c>
      <c r="B28" s="20"/>
      <c r="C28">
        <f>B2</f>
        <v>1379.4</v>
      </c>
      <c r="F28" s="19">
        <v>1.96</v>
      </c>
      <c r="G28" s="16">
        <f>C28*F28*12</f>
        <v>32443.488000000005</v>
      </c>
      <c r="K28" s="16"/>
    </row>
    <row r="29" spans="1:11" x14ac:dyDescent="0.25">
      <c r="A29" s="20" t="s">
        <v>28</v>
      </c>
      <c r="B29" s="20"/>
      <c r="C29">
        <f>B2</f>
        <v>1379.4</v>
      </c>
      <c r="F29" s="19">
        <v>0.41</v>
      </c>
      <c r="G29" s="16">
        <f>C29*F29*12</f>
        <v>6786.6479999999992</v>
      </c>
      <c r="K29" s="16"/>
    </row>
    <row r="30" spans="1:11" ht="40.9" customHeight="1" x14ac:dyDescent="0.25">
      <c r="A30" s="20" t="s">
        <v>29</v>
      </c>
      <c r="B30" s="20"/>
      <c r="F30" s="19"/>
      <c r="G30">
        <v>27329.09</v>
      </c>
    </row>
    <row r="31" spans="1:11" ht="44.45" customHeight="1" x14ac:dyDescent="0.25">
      <c r="A31" s="20" t="s">
        <v>30</v>
      </c>
      <c r="B31" s="20"/>
      <c r="C31">
        <f>B2</f>
        <v>1379.4</v>
      </c>
      <c r="F31">
        <v>2.92</v>
      </c>
      <c r="G31" s="16">
        <f>C31*F31*12</f>
        <v>48334.175999999999</v>
      </c>
      <c r="K31" s="16"/>
    </row>
    <row r="32" spans="1:11" hidden="1" x14ac:dyDescent="0.25">
      <c r="A32" s="20" t="s">
        <v>23</v>
      </c>
      <c r="B32" s="20"/>
      <c r="C32">
        <f>B2</f>
        <v>1379.4</v>
      </c>
      <c r="F32">
        <v>0.22</v>
      </c>
      <c r="G32" s="16">
        <f>C32*F32*12</f>
        <v>3641.616</v>
      </c>
    </row>
    <row r="33" spans="1:7" x14ac:dyDescent="0.25">
      <c r="A33" s="20" t="s">
        <v>31</v>
      </c>
      <c r="B33" s="20"/>
      <c r="G33">
        <v>6210</v>
      </c>
    </row>
    <row r="34" spans="1:7" ht="28.15" customHeight="1" x14ac:dyDescent="0.25">
      <c r="A34" s="20" t="s">
        <v>32</v>
      </c>
      <c r="B34" s="20"/>
      <c r="G34" s="16">
        <f>D13*1/100</f>
        <v>2597.6768999999999</v>
      </c>
    </row>
    <row r="35" spans="1:7" ht="26.45" customHeight="1" x14ac:dyDescent="0.25">
      <c r="A35" s="20" t="s">
        <v>33</v>
      </c>
      <c r="B35" s="20"/>
      <c r="G35" s="16">
        <v>44274.51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173769.06890000001</v>
      </c>
    </row>
    <row r="39" spans="1:7" x14ac:dyDescent="0.25">
      <c r="B39" s="16" t="s">
        <v>35</v>
      </c>
      <c r="C39" s="16">
        <f>G37+G17+G18</f>
        <v>229284.93470000004</v>
      </c>
      <c r="D39" s="16"/>
      <c r="E39" s="16"/>
    </row>
    <row r="40" spans="1:7" x14ac:dyDescent="0.25">
      <c r="A40" s="2" t="s">
        <v>36</v>
      </c>
      <c r="B40" s="2"/>
      <c r="C40" s="16">
        <f>C15-C39</f>
        <v>-103093.26470000004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23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122638.34</v>
      </c>
      <c r="D75" s="31"/>
      <c r="E75" s="31"/>
      <c r="F75" s="36">
        <f>B8+B12</f>
        <v>27868.44</v>
      </c>
      <c r="G75" s="37"/>
    </row>
    <row r="76" spans="1:8" x14ac:dyDescent="0.25">
      <c r="A76" s="35">
        <v>2</v>
      </c>
      <c r="B76" s="31" t="s">
        <v>52</v>
      </c>
      <c r="C76" s="31">
        <f>C6</f>
        <v>215202.65</v>
      </c>
      <c r="D76" s="31"/>
      <c r="E76" s="31"/>
      <c r="F76" s="36">
        <f>C8+C12+C7</f>
        <v>78575.540000000008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193582.62</v>
      </c>
      <c r="D83" s="31"/>
      <c r="E83" s="31"/>
      <c r="F83" s="36">
        <f>D8+D12+D7</f>
        <v>66185.070000000007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144258.37</v>
      </c>
      <c r="D90" s="31"/>
      <c r="E90" s="31"/>
      <c r="F90" s="36">
        <f>G8+G12+G7</f>
        <v>40258.910000000003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-103093.26470000004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58113.542699999998</v>
      </c>
      <c r="D99" s="55">
        <f>C99</f>
        <v>58113.542699999998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33539.089999999997</v>
      </c>
      <c r="D100" s="51">
        <f>G33+G30</f>
        <v>33539.089999999997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-15528.952700000038</v>
      </c>
      <c r="D101" s="55">
        <f>G28+G29+G31</f>
        <v>87564.312000000005</v>
      </c>
      <c r="E101" s="56"/>
      <c r="F101" s="40"/>
      <c r="G101" s="58">
        <f>C40</f>
        <v>-103093.26470000004</v>
      </c>
      <c r="H101" s="48"/>
    </row>
    <row r="102" spans="1:8" x14ac:dyDescent="0.25">
      <c r="A102" s="53">
        <v>4</v>
      </c>
      <c r="B102" s="59" t="s">
        <v>79</v>
      </c>
      <c r="C102" s="57">
        <f>G27</f>
        <v>5793.4800000000005</v>
      </c>
      <c r="D102" s="55">
        <f>G27</f>
        <v>5793.4800000000005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66113.990000000005</v>
      </c>
      <c r="D103" s="55">
        <f>D8</f>
        <v>55929.55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148031.14999999997</v>
      </c>
      <c r="D105" s="55">
        <f>D99+D100+D101+D102+D103+F104</f>
        <v>240939.97470000002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23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-67390.95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215202.65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193582.62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126191.67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55515.8658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5793.4800000000005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32443.488000000005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6786.6479999999992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27329.09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48334.175999999999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6210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2597.6768999999999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44274.51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229284.93470000001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-103093.26470000004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7" sqref="K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119</v>
      </c>
      <c r="C1" s="2"/>
      <c r="D1" s="1"/>
      <c r="E1" s="1"/>
      <c r="F1" s="1"/>
      <c r="G1" s="1"/>
    </row>
    <row r="2" spans="1:7" x14ac:dyDescent="0.25">
      <c r="A2" t="s">
        <v>2</v>
      </c>
      <c r="B2">
        <v>4530.6000000000004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210150.86</v>
      </c>
      <c r="C6" s="10">
        <v>706734.6</v>
      </c>
      <c r="D6" s="6">
        <v>681150.61</v>
      </c>
      <c r="E6" s="7"/>
      <c r="F6" s="8"/>
      <c r="G6" s="10">
        <f>B6+C6-D6</f>
        <v>235734.84999999998</v>
      </c>
    </row>
    <row r="7" spans="1:7" ht="47.45" customHeight="1" thickBot="1" x14ac:dyDescent="0.3">
      <c r="A7" s="9" t="s">
        <v>8</v>
      </c>
      <c r="B7" s="10"/>
      <c r="C7" s="10">
        <v>118100.18</v>
      </c>
      <c r="D7" s="6">
        <v>104916.17</v>
      </c>
      <c r="E7" s="7"/>
      <c r="F7" s="8"/>
      <c r="G7" s="10">
        <f>B7+C7-D7</f>
        <v>13184.009999999995</v>
      </c>
    </row>
    <row r="8" spans="1:7" ht="48" thickBot="1" x14ac:dyDescent="0.3">
      <c r="A8" s="9" t="s">
        <v>9</v>
      </c>
      <c r="B8" s="10">
        <v>25626.42</v>
      </c>
      <c r="C8" s="10">
        <v>155685.47</v>
      </c>
      <c r="D8" s="6">
        <v>143693.34</v>
      </c>
      <c r="E8" s="7"/>
      <c r="F8" s="8"/>
      <c r="G8" s="10">
        <f>B8+C8-D8</f>
        <v>37618.550000000017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1168.92</v>
      </c>
      <c r="C12" s="10">
        <v>16309.26</v>
      </c>
      <c r="D12" s="6">
        <v>15392.35</v>
      </c>
      <c r="E12" s="7"/>
      <c r="F12" s="8"/>
      <c r="G12" s="10">
        <f>B12+C12-D12</f>
        <v>2085.83</v>
      </c>
    </row>
    <row r="13" spans="1:7" ht="16.5" thickBot="1" x14ac:dyDescent="0.3">
      <c r="A13" s="9" t="s">
        <v>14</v>
      </c>
      <c r="B13" s="10">
        <f>B6+B7+B8+B9+B11+B12+B10</f>
        <v>236946.19999999998</v>
      </c>
      <c r="C13" s="10">
        <f>C6+C8+C12+C7</f>
        <v>996829.51</v>
      </c>
      <c r="D13" s="6">
        <f>D6+D8+D12+D7</f>
        <v>945152.47</v>
      </c>
      <c r="E13" s="7"/>
      <c r="F13" s="8"/>
      <c r="G13" s="10">
        <f>B13+C13-D13</f>
        <v>288623.24</v>
      </c>
    </row>
    <row r="14" spans="1:7" ht="55.15" customHeight="1" thickBot="1" x14ac:dyDescent="0.3">
      <c r="A14" s="3" t="s">
        <v>15</v>
      </c>
      <c r="B14" s="3"/>
      <c r="C14" s="13">
        <v>-343713.33</v>
      </c>
    </row>
    <row r="15" spans="1:7" ht="30" customHeight="1" x14ac:dyDescent="0.25">
      <c r="A15" s="2" t="s">
        <v>16</v>
      </c>
      <c r="B15" s="2"/>
      <c r="C15">
        <f>D6+C14</f>
        <v>337437.27999999997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18903.0494</v>
      </c>
    </row>
    <row r="18" spans="1:11" ht="30" customHeight="1" x14ac:dyDescent="0.25">
      <c r="A18" s="17" t="s">
        <v>19</v>
      </c>
      <c r="B18" s="17"/>
      <c r="C18">
        <f>B2</f>
        <v>4530.6000000000004</v>
      </c>
      <c r="F18" s="18">
        <v>3.04</v>
      </c>
      <c r="G18" s="16">
        <f>C18*F18*12</f>
        <v>165276.288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4530.6000000000004</v>
      </c>
      <c r="F27" s="19">
        <v>0.35</v>
      </c>
      <c r="G27" s="16">
        <f>C27*F27*12</f>
        <v>19028.52</v>
      </c>
      <c r="K27" s="16"/>
    </row>
    <row r="28" spans="1:11" x14ac:dyDescent="0.25">
      <c r="A28" s="20" t="s">
        <v>27</v>
      </c>
      <c r="B28" s="20"/>
      <c r="C28">
        <f>B2</f>
        <v>4530.6000000000004</v>
      </c>
      <c r="F28" s="19">
        <v>1.96</v>
      </c>
      <c r="G28" s="16">
        <f>C28*F28*12</f>
        <v>106559.712</v>
      </c>
      <c r="K28" s="16"/>
    </row>
    <row r="29" spans="1:11" x14ac:dyDescent="0.25">
      <c r="A29" s="20" t="s">
        <v>28</v>
      </c>
      <c r="B29" s="20"/>
      <c r="C29">
        <f>B2</f>
        <v>4530.6000000000004</v>
      </c>
      <c r="F29" s="19">
        <v>0.41</v>
      </c>
      <c r="G29" s="16">
        <f>C29*F29*12</f>
        <v>22290.552</v>
      </c>
      <c r="K29" s="16"/>
    </row>
    <row r="30" spans="1:11" ht="40.9" customHeight="1" x14ac:dyDescent="0.25">
      <c r="A30" s="20" t="s">
        <v>29</v>
      </c>
      <c r="B30" s="20"/>
      <c r="F30" s="19"/>
      <c r="G30">
        <v>138394.07999999999</v>
      </c>
    </row>
    <row r="31" spans="1:11" ht="44.45" customHeight="1" x14ac:dyDescent="0.25">
      <c r="A31" s="20" t="s">
        <v>30</v>
      </c>
      <c r="B31" s="20"/>
      <c r="C31">
        <f>B2</f>
        <v>4530.6000000000004</v>
      </c>
      <c r="F31">
        <v>2.92</v>
      </c>
      <c r="G31" s="16">
        <f>C31*F31*12</f>
        <v>158752.22400000002</v>
      </c>
      <c r="K31" s="16"/>
    </row>
    <row r="32" spans="1:11" hidden="1" x14ac:dyDescent="0.25">
      <c r="A32" s="20" t="s">
        <v>23</v>
      </c>
      <c r="B32" s="20"/>
      <c r="C32">
        <f>B2</f>
        <v>4530.6000000000004</v>
      </c>
      <c r="F32">
        <v>0.22</v>
      </c>
      <c r="G32" s="16">
        <f>C32*F32*12</f>
        <v>11960.784000000001</v>
      </c>
    </row>
    <row r="33" spans="1:7" x14ac:dyDescent="0.25">
      <c r="A33" s="20" t="s">
        <v>31</v>
      </c>
      <c r="B33" s="20"/>
      <c r="G33">
        <v>46040.86</v>
      </c>
    </row>
    <row r="34" spans="1:7" ht="28.15" customHeight="1" x14ac:dyDescent="0.25">
      <c r="A34" s="20" t="s">
        <v>32</v>
      </c>
      <c r="B34" s="20"/>
      <c r="G34" s="16">
        <f>D13*1/100</f>
        <v>9451.5246999999999</v>
      </c>
    </row>
    <row r="35" spans="1:7" ht="26.45" customHeight="1" x14ac:dyDescent="0.25">
      <c r="A35" s="20" t="s">
        <v>33</v>
      </c>
      <c r="B35" s="20"/>
      <c r="G35" s="16">
        <v>-41546.57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458970.90269999998</v>
      </c>
    </row>
    <row r="39" spans="1:7" x14ac:dyDescent="0.25">
      <c r="B39" s="16" t="s">
        <v>35</v>
      </c>
      <c r="C39" s="16">
        <f>G37+G17+G18</f>
        <v>643150.24010000005</v>
      </c>
      <c r="D39" s="16"/>
      <c r="E39" s="16"/>
    </row>
    <row r="40" spans="1:7" x14ac:dyDescent="0.25">
      <c r="A40" s="2" t="s">
        <v>36</v>
      </c>
      <c r="B40" s="2"/>
      <c r="C40" s="16">
        <f>C15-C39</f>
        <v>-305712.96010000008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25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210150.86</v>
      </c>
      <c r="D75" s="31"/>
      <c r="E75" s="31"/>
      <c r="F75" s="36">
        <f>B8+B12</f>
        <v>26795.339999999997</v>
      </c>
      <c r="G75" s="37"/>
    </row>
    <row r="76" spans="1:8" x14ac:dyDescent="0.25">
      <c r="A76" s="35">
        <v>2</v>
      </c>
      <c r="B76" s="31" t="s">
        <v>52</v>
      </c>
      <c r="C76" s="31">
        <f>C6</f>
        <v>706734.6</v>
      </c>
      <c r="D76" s="31"/>
      <c r="E76" s="31"/>
      <c r="F76" s="36">
        <f>C8+C12+C7</f>
        <v>290094.91000000003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681150.61</v>
      </c>
      <c r="D83" s="31"/>
      <c r="E83" s="31"/>
      <c r="F83" s="36">
        <f>D8+D12+D7</f>
        <v>264001.86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235734.84999999998</v>
      </c>
      <c r="D90" s="31"/>
      <c r="E90" s="31"/>
      <c r="F90" s="36">
        <f>G8+G12+G7</f>
        <v>52888.390000000014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-305712.96010000008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193630.8621</v>
      </c>
      <c r="D99" s="55">
        <f>C99</f>
        <v>193630.8621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184434.94</v>
      </c>
      <c r="D100" s="51">
        <f>G33+G30</f>
        <v>184434.94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-18110.472100000072</v>
      </c>
      <c r="D101" s="55">
        <f>G28+G29+G31</f>
        <v>287602.48800000001</v>
      </c>
      <c r="E101" s="56"/>
      <c r="F101" s="40"/>
      <c r="G101" s="58">
        <f>C40</f>
        <v>-305712.96010000008</v>
      </c>
      <c r="H101" s="48"/>
    </row>
    <row r="102" spans="1:8" x14ac:dyDescent="0.25">
      <c r="A102" s="53">
        <v>4</v>
      </c>
      <c r="B102" s="59" t="s">
        <v>79</v>
      </c>
      <c r="C102" s="57">
        <f>G27</f>
        <v>19028.52</v>
      </c>
      <c r="D102" s="55">
        <f>G27</f>
        <v>19028.52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155685.47</v>
      </c>
      <c r="D103" s="55">
        <f>D8</f>
        <v>143693.34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16309.26</v>
      </c>
      <c r="D104" s="62"/>
      <c r="E104" s="63"/>
      <c r="F104" s="64">
        <f>C104</f>
        <v>16309.26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550978.57999999996</v>
      </c>
      <c r="D105" s="55">
        <f>D99+D100+D101+D102+D103+F104</f>
        <v>844699.41009999998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25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-343713.33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706734.6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681150.61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337437.27999999997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184179.33739999999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19028.52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106559.712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22290.552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138394.07999999999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158752.22400000002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46040.86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9451.5246999999999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-41546.57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643150.24010000005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-305712.96010000008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120</v>
      </c>
      <c r="C1" s="2"/>
      <c r="D1" s="1"/>
      <c r="E1" s="1"/>
      <c r="F1" s="1"/>
      <c r="G1" s="1"/>
    </row>
    <row r="2" spans="1:7" x14ac:dyDescent="0.25">
      <c r="A2" t="s">
        <v>2</v>
      </c>
      <c r="B2">
        <v>463.8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29154.19</v>
      </c>
      <c r="C6" s="10">
        <v>72352.800000000003</v>
      </c>
      <c r="D6" s="6">
        <v>52359.64</v>
      </c>
      <c r="E6" s="7"/>
      <c r="F6" s="8"/>
      <c r="G6" s="10">
        <f>B6+C6-D6</f>
        <v>49147.350000000006</v>
      </c>
    </row>
    <row r="7" spans="1:7" ht="47.45" customHeight="1" thickBot="1" x14ac:dyDescent="0.3">
      <c r="A7" s="9" t="s">
        <v>8</v>
      </c>
      <c r="B7" s="10"/>
      <c r="C7" s="10">
        <v>10144.82</v>
      </c>
      <c r="D7" s="6">
        <v>7441.66</v>
      </c>
      <c r="E7" s="7"/>
      <c r="F7" s="8"/>
      <c r="G7" s="10">
        <f>B7+C7-D7</f>
        <v>2703.16</v>
      </c>
    </row>
    <row r="8" spans="1:7" ht="48" thickBot="1" x14ac:dyDescent="0.3">
      <c r="A8" s="9" t="s">
        <v>9</v>
      </c>
      <c r="B8" s="10">
        <v>4361.17</v>
      </c>
      <c r="C8" s="10">
        <v>18130.32</v>
      </c>
      <c r="D8" s="6">
        <v>14976.85</v>
      </c>
      <c r="E8" s="7"/>
      <c r="F8" s="8"/>
      <c r="G8" s="10">
        <f>B8+C8-D8</f>
        <v>7514.6399999999976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33515.360000000001</v>
      </c>
      <c r="C13" s="10">
        <f>C6+C8+C12+C7</f>
        <v>100627.94</v>
      </c>
      <c r="D13" s="6">
        <f>D6+D8+D12+D7</f>
        <v>74778.150000000009</v>
      </c>
      <c r="E13" s="7"/>
      <c r="F13" s="8"/>
      <c r="G13" s="10">
        <f>B13+C13-D13</f>
        <v>59365.14999999998</v>
      </c>
    </row>
    <row r="14" spans="1:7" ht="55.15" customHeight="1" thickBot="1" x14ac:dyDescent="0.3">
      <c r="A14" s="3" t="s">
        <v>15</v>
      </c>
      <c r="B14" s="3"/>
      <c r="C14" s="13">
        <v>-25144.39</v>
      </c>
    </row>
    <row r="15" spans="1:7" ht="30" customHeight="1" x14ac:dyDescent="0.25">
      <c r="A15" s="2" t="s">
        <v>16</v>
      </c>
      <c r="B15" s="2"/>
      <c r="C15">
        <f>D6+C14</f>
        <v>27215.25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1495.5630000000001</v>
      </c>
    </row>
    <row r="18" spans="1:11" ht="30" customHeight="1" x14ac:dyDescent="0.25">
      <c r="A18" s="17" t="s">
        <v>19</v>
      </c>
      <c r="B18" s="17"/>
      <c r="C18">
        <f>B2</f>
        <v>463.8</v>
      </c>
      <c r="F18" s="18">
        <v>3.04</v>
      </c>
      <c r="G18" s="16">
        <f>C18*F18*12</f>
        <v>16919.423999999999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463.8</v>
      </c>
      <c r="F27" s="19">
        <v>0.35</v>
      </c>
      <c r="G27" s="16">
        <f>C27*F27*12</f>
        <v>1947.9599999999998</v>
      </c>
      <c r="K27" s="16"/>
    </row>
    <row r="28" spans="1:11" x14ac:dyDescent="0.25">
      <c r="A28" s="20" t="s">
        <v>27</v>
      </c>
      <c r="B28" s="20"/>
      <c r="C28">
        <f>B2</f>
        <v>463.8</v>
      </c>
      <c r="F28" s="19">
        <v>1.96</v>
      </c>
      <c r="G28" s="16">
        <f>C28*F28*12</f>
        <v>10908.576000000001</v>
      </c>
      <c r="K28" s="16"/>
    </row>
    <row r="29" spans="1:11" x14ac:dyDescent="0.25">
      <c r="A29" s="20" t="s">
        <v>28</v>
      </c>
      <c r="B29" s="20"/>
      <c r="C29">
        <f>B2</f>
        <v>463.8</v>
      </c>
      <c r="F29" s="19">
        <v>0.41</v>
      </c>
      <c r="G29" s="16">
        <f>C29*F29*12</f>
        <v>2281.8959999999997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145.46</v>
      </c>
    </row>
    <row r="31" spans="1:11" ht="44.45" customHeight="1" x14ac:dyDescent="0.25">
      <c r="A31" s="20" t="s">
        <v>30</v>
      </c>
      <c r="B31" s="20"/>
      <c r="C31">
        <f>B2</f>
        <v>463.8</v>
      </c>
      <c r="F31">
        <v>2.92</v>
      </c>
      <c r="G31" s="16">
        <f>C31*F31*12</f>
        <v>16251.552</v>
      </c>
      <c r="K31" s="16"/>
    </row>
    <row r="32" spans="1:11" hidden="1" x14ac:dyDescent="0.25">
      <c r="A32" s="20" t="s">
        <v>23</v>
      </c>
      <c r="B32" s="20"/>
      <c r="C32">
        <f>B2</f>
        <v>463.8</v>
      </c>
      <c r="F32">
        <v>0.22</v>
      </c>
      <c r="G32" s="16">
        <f>C32*F32*12</f>
        <v>1224.432</v>
      </c>
    </row>
    <row r="33" spans="1:7" x14ac:dyDescent="0.25">
      <c r="A33" s="20" t="s">
        <v>31</v>
      </c>
      <c r="B33" s="20"/>
      <c r="G33">
        <v>12200.7</v>
      </c>
    </row>
    <row r="34" spans="1:7" ht="28.15" customHeight="1" x14ac:dyDescent="0.25">
      <c r="A34" s="20" t="s">
        <v>32</v>
      </c>
      <c r="B34" s="20"/>
      <c r="G34" s="16">
        <f>D13*1/100</f>
        <v>747.78150000000005</v>
      </c>
    </row>
    <row r="35" spans="1:7" ht="26.45" customHeight="1" x14ac:dyDescent="0.25">
      <c r="A35" s="20" t="s">
        <v>33</v>
      </c>
      <c r="B35" s="20"/>
      <c r="G35" s="16">
        <v>-1697.76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42786.165499999996</v>
      </c>
    </row>
    <row r="39" spans="1:7" x14ac:dyDescent="0.25">
      <c r="B39" s="16" t="s">
        <v>35</v>
      </c>
      <c r="C39" s="16">
        <f>G37+G17+G18</f>
        <v>61201.152499999997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-33985.902499999997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27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29154.19</v>
      </c>
      <c r="D75" s="31"/>
      <c r="E75" s="31"/>
      <c r="F75" s="36">
        <f>B8+B12</f>
        <v>4361.17</v>
      </c>
      <c r="G75" s="37"/>
    </row>
    <row r="76" spans="1:8" x14ac:dyDescent="0.25">
      <c r="A76" s="35">
        <v>2</v>
      </c>
      <c r="B76" s="31" t="s">
        <v>52</v>
      </c>
      <c r="C76" s="31">
        <f>C6</f>
        <v>72352.800000000003</v>
      </c>
      <c r="D76" s="31"/>
      <c r="E76" s="31"/>
      <c r="F76" s="36">
        <f>C8+C12+C7</f>
        <v>28275.14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52359.64</v>
      </c>
      <c r="D83" s="31"/>
      <c r="E83" s="31"/>
      <c r="F83" s="36">
        <f>D8+D12+D7</f>
        <v>22418.510000000002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49147.350000000006</v>
      </c>
      <c r="D90" s="31"/>
      <c r="E90" s="31"/>
      <c r="F90" s="36">
        <f>G8+G12+G7</f>
        <v>10217.799999999997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-33985.902499999997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19162.768500000002</v>
      </c>
      <c r="D99" s="55">
        <f>C99</f>
        <v>19162.768500000002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12346.16</v>
      </c>
      <c r="D100" s="51">
        <f>G33+G30</f>
        <v>12346.16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-4543.8784999999953</v>
      </c>
      <c r="D101" s="55">
        <f>G28+G29+G31</f>
        <v>29442.024000000001</v>
      </c>
      <c r="E101" s="56"/>
      <c r="F101" s="40"/>
      <c r="G101" s="58">
        <f>C40</f>
        <v>-33985.902499999997</v>
      </c>
      <c r="H101" s="48"/>
    </row>
    <row r="102" spans="1:8" x14ac:dyDescent="0.25">
      <c r="A102" s="53">
        <v>4</v>
      </c>
      <c r="B102" s="59" t="s">
        <v>79</v>
      </c>
      <c r="C102" s="57">
        <f>G27</f>
        <v>1947.9599999999998</v>
      </c>
      <c r="D102" s="55">
        <f>G27</f>
        <v>1947.9599999999998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18130.32</v>
      </c>
      <c r="D103" s="55">
        <f>D8</f>
        <v>14976.85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47043.33</v>
      </c>
      <c r="D105" s="55">
        <f>D99+D100+D101+D102+D103+F104</f>
        <v>77875.762499999997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27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-25144.39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72352.800000000003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52359.64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27215.25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18414.987000000001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1947.9599999999998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10908.576000000001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2281.8959999999997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145.46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16251.552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12200.7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747.78150000000005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-1697.76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61201.152499999989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-33985.902499999997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121</v>
      </c>
      <c r="C1" s="2"/>
      <c r="D1" s="1"/>
      <c r="E1" s="1"/>
      <c r="F1" s="1"/>
      <c r="G1" s="1"/>
    </row>
    <row r="2" spans="1:7" x14ac:dyDescent="0.25">
      <c r="A2" t="s">
        <v>2</v>
      </c>
      <c r="B2">
        <v>231.9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24877.25</v>
      </c>
      <c r="C6" s="10">
        <v>36194.6</v>
      </c>
      <c r="D6" s="6">
        <v>33867.269999999997</v>
      </c>
      <c r="E6" s="7"/>
      <c r="F6" s="8"/>
      <c r="G6" s="10">
        <f>B6+C6-D6</f>
        <v>27204.58</v>
      </c>
    </row>
    <row r="7" spans="1:7" ht="47.45" customHeight="1" thickBot="1" x14ac:dyDescent="0.3">
      <c r="A7" s="9" t="s">
        <v>8</v>
      </c>
      <c r="B7" s="10"/>
      <c r="C7" s="10">
        <v>9171.6</v>
      </c>
      <c r="D7" s="6">
        <v>6087.15</v>
      </c>
      <c r="E7" s="7"/>
      <c r="F7" s="8"/>
      <c r="G7" s="10">
        <f>B7+C7-D7</f>
        <v>3084.4500000000007</v>
      </c>
    </row>
    <row r="8" spans="1:7" ht="48" thickBot="1" x14ac:dyDescent="0.3">
      <c r="A8" s="9" t="s">
        <v>9</v>
      </c>
      <c r="B8" s="10">
        <v>7435.41</v>
      </c>
      <c r="C8" s="10">
        <v>10484.68</v>
      </c>
      <c r="D8" s="6">
        <v>7296.64</v>
      </c>
      <c r="E8" s="7"/>
      <c r="F8" s="8"/>
      <c r="G8" s="10">
        <f>B8+C8-D8</f>
        <v>10623.45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32312.66</v>
      </c>
      <c r="C13" s="10">
        <f>C6+C8+C12+C7</f>
        <v>55850.879999999997</v>
      </c>
      <c r="D13" s="6">
        <f>D6+D8+D12+D7</f>
        <v>47251.06</v>
      </c>
      <c r="E13" s="7"/>
      <c r="F13" s="8"/>
      <c r="G13" s="10">
        <f>B13+C13-D13</f>
        <v>40912.479999999996</v>
      </c>
    </row>
    <row r="14" spans="1:7" ht="55.15" customHeight="1" thickBot="1" x14ac:dyDescent="0.3">
      <c r="A14" s="3" t="s">
        <v>15</v>
      </c>
      <c r="B14" s="3"/>
      <c r="C14" s="13">
        <v>-28671.43</v>
      </c>
    </row>
    <row r="15" spans="1:7" ht="30" customHeight="1" x14ac:dyDescent="0.25">
      <c r="A15" s="2" t="s">
        <v>16</v>
      </c>
      <c r="B15" s="2"/>
      <c r="C15">
        <f>D6+C14</f>
        <v>5195.8399999999965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945.02119999999991</v>
      </c>
    </row>
    <row r="18" spans="1:11" ht="30" customHeight="1" x14ac:dyDescent="0.25">
      <c r="A18" s="17" t="s">
        <v>19</v>
      </c>
      <c r="B18" s="17"/>
      <c r="C18">
        <f>B2</f>
        <v>231.9</v>
      </c>
      <c r="F18" s="18">
        <v>3.04</v>
      </c>
      <c r="G18" s="16">
        <f>C18*F18*12</f>
        <v>8459.7119999999995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231.9</v>
      </c>
      <c r="F27" s="19">
        <v>0.35</v>
      </c>
      <c r="G27" s="16">
        <f>C27*F27*12</f>
        <v>973.9799999999999</v>
      </c>
      <c r="K27" s="16"/>
    </row>
    <row r="28" spans="1:11" x14ac:dyDescent="0.25">
      <c r="A28" s="20" t="s">
        <v>27</v>
      </c>
      <c r="B28" s="20"/>
      <c r="C28">
        <f>B2</f>
        <v>231.9</v>
      </c>
      <c r="F28" s="19">
        <v>1.96</v>
      </c>
      <c r="G28" s="16">
        <f>C28*F28*12</f>
        <v>5454.2880000000005</v>
      </c>
      <c r="K28" s="16"/>
    </row>
    <row r="29" spans="1:11" x14ac:dyDescent="0.25">
      <c r="A29" s="20" t="s">
        <v>28</v>
      </c>
      <c r="B29" s="20"/>
      <c r="C29">
        <f>B2</f>
        <v>231.9</v>
      </c>
      <c r="F29" s="19">
        <v>0.41</v>
      </c>
      <c r="G29" s="16">
        <f>C29*F29*12</f>
        <v>1140.9479999999999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32697.06</v>
      </c>
    </row>
    <row r="31" spans="1:11" ht="44.45" customHeight="1" x14ac:dyDescent="0.25">
      <c r="A31" s="20" t="s">
        <v>30</v>
      </c>
      <c r="B31" s="20"/>
      <c r="C31">
        <f>B2</f>
        <v>231.9</v>
      </c>
      <c r="F31">
        <v>2.92</v>
      </c>
      <c r="G31" s="16">
        <f>C31*F31*12</f>
        <v>8125.7759999999998</v>
      </c>
      <c r="K31" s="16"/>
    </row>
    <row r="32" spans="1:11" hidden="1" x14ac:dyDescent="0.25">
      <c r="A32" s="20" t="s">
        <v>23</v>
      </c>
      <c r="B32" s="20"/>
      <c r="C32">
        <f>B2</f>
        <v>231.9</v>
      </c>
      <c r="F32">
        <v>0.22</v>
      </c>
      <c r="G32" s="16">
        <f>C32*F32*12</f>
        <v>612.21600000000001</v>
      </c>
    </row>
    <row r="33" spans="1:7" x14ac:dyDescent="0.25">
      <c r="A33" s="20" t="s">
        <v>31</v>
      </c>
      <c r="B33" s="20"/>
      <c r="G33">
        <v>5972.56</v>
      </c>
    </row>
    <row r="34" spans="1:7" ht="28.15" customHeight="1" x14ac:dyDescent="0.25">
      <c r="A34" s="20" t="s">
        <v>32</v>
      </c>
      <c r="B34" s="20"/>
      <c r="G34" s="16">
        <f>D13*1/100</f>
        <v>472.51059999999995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54837.122599999995</v>
      </c>
    </row>
    <row r="39" spans="1:7" x14ac:dyDescent="0.25">
      <c r="B39" s="16" t="s">
        <v>35</v>
      </c>
      <c r="C39" s="16">
        <f>G37+G17+G18</f>
        <v>64241.855799999998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-59046.015800000001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28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24877.25</v>
      </c>
      <c r="D75" s="31"/>
      <c r="E75" s="31"/>
      <c r="F75" s="36">
        <f>B8+B12</f>
        <v>7435.41</v>
      </c>
      <c r="G75" s="37"/>
    </row>
    <row r="76" spans="1:8" x14ac:dyDescent="0.25">
      <c r="A76" s="35">
        <v>2</v>
      </c>
      <c r="B76" s="31" t="s">
        <v>52</v>
      </c>
      <c r="C76" s="31">
        <f>C6</f>
        <v>36194.6</v>
      </c>
      <c r="D76" s="31"/>
      <c r="E76" s="31"/>
      <c r="F76" s="36">
        <f>C8+C12+C7</f>
        <v>19656.28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33867.269999999997</v>
      </c>
      <c r="D83" s="31"/>
      <c r="E83" s="31"/>
      <c r="F83" s="36">
        <f>D8+D12+D7</f>
        <v>13383.79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27204.58</v>
      </c>
      <c r="D90" s="31"/>
      <c r="E90" s="31"/>
      <c r="F90" s="36">
        <f>G8+G12+G7</f>
        <v>13707.900000000001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-59046.015800000001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9877.2437999999984</v>
      </c>
      <c r="D99" s="55">
        <f>C99</f>
        <v>9877.2437999999984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38669.620000000003</v>
      </c>
      <c r="D100" s="51">
        <f>G33+G30</f>
        <v>38669.620000000003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-44325.003799999999</v>
      </c>
      <c r="D101" s="55">
        <f>G28+G29+G31</f>
        <v>14721.012000000001</v>
      </c>
      <c r="E101" s="56"/>
      <c r="F101" s="40"/>
      <c r="G101" s="58">
        <f>C40</f>
        <v>-59046.015800000001</v>
      </c>
      <c r="H101" s="48"/>
    </row>
    <row r="102" spans="1:8" x14ac:dyDescent="0.25">
      <c r="A102" s="53">
        <v>4</v>
      </c>
      <c r="B102" s="59" t="s">
        <v>79</v>
      </c>
      <c r="C102" s="57">
        <f>G27</f>
        <v>973.9799999999999</v>
      </c>
      <c r="D102" s="55">
        <f>G27</f>
        <v>973.9799999999999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10484.68</v>
      </c>
      <c r="D103" s="55">
        <f>D8</f>
        <v>7296.64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15680.52</v>
      </c>
      <c r="D105" s="55">
        <f>D99+D100+D101+D102+D103+F104</f>
        <v>71538.495800000004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28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-28671.43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36194.6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33867.269999999997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5195.8399999999965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9404.7331999999988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973.9799999999999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5454.2880000000005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1140.9479999999999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32697.06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8125.7759999999998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5972.56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472.51059999999995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64241.855799999998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-59046.015800000001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L6" sqref="L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122</v>
      </c>
      <c r="C1" s="2"/>
      <c r="D1" s="1"/>
      <c r="E1" s="1"/>
      <c r="F1" s="1"/>
      <c r="G1" s="1"/>
    </row>
    <row r="2" spans="1:7" x14ac:dyDescent="0.25">
      <c r="A2" t="s">
        <v>2</v>
      </c>
      <c r="B2">
        <v>621.01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34377.74</v>
      </c>
      <c r="C6" s="10">
        <v>96877.56</v>
      </c>
      <c r="D6" s="6">
        <v>85763.99</v>
      </c>
      <c r="E6" s="7"/>
      <c r="F6" s="8"/>
      <c r="G6" s="10">
        <f>B6+C6-D6</f>
        <v>45491.309999999983</v>
      </c>
    </row>
    <row r="7" spans="1:7" ht="47.45" customHeight="1" thickBot="1" x14ac:dyDescent="0.3">
      <c r="A7" s="9" t="s">
        <v>8</v>
      </c>
      <c r="B7" s="10"/>
      <c r="C7" s="10">
        <v>9917.73</v>
      </c>
      <c r="D7" s="6">
        <v>8234</v>
      </c>
      <c r="E7" s="7"/>
      <c r="F7" s="8"/>
      <c r="G7" s="10">
        <f>B7+C7-D7</f>
        <v>1683.7299999999996</v>
      </c>
    </row>
    <row r="8" spans="1:7" ht="48" thickBot="1" x14ac:dyDescent="0.3">
      <c r="A8" s="9" t="s">
        <v>9</v>
      </c>
      <c r="B8" s="10">
        <v>11231.88</v>
      </c>
      <c r="C8" s="10">
        <v>25393.93</v>
      </c>
      <c r="D8" s="6">
        <v>19469.12</v>
      </c>
      <c r="E8" s="7"/>
      <c r="F8" s="8"/>
      <c r="G8" s="10">
        <f>B8+C8-D8</f>
        <v>17156.689999999999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45609.619999999995</v>
      </c>
      <c r="C13" s="10">
        <f>C6+C8+C12+C7</f>
        <v>132189.22</v>
      </c>
      <c r="D13" s="6">
        <f>D6+D8+D12+D7</f>
        <v>113467.11</v>
      </c>
      <c r="E13" s="7"/>
      <c r="F13" s="8"/>
      <c r="G13" s="10">
        <f>B13+C13-D13</f>
        <v>64331.729999999996</v>
      </c>
    </row>
    <row r="14" spans="1:7" ht="55.15" customHeight="1" thickBot="1" x14ac:dyDescent="0.3">
      <c r="A14" s="3" t="s">
        <v>15</v>
      </c>
      <c r="B14" s="3"/>
      <c r="C14" s="13">
        <v>-128763.27</v>
      </c>
    </row>
    <row r="15" spans="1:7" ht="30" customHeight="1" x14ac:dyDescent="0.25">
      <c r="A15" s="2" t="s">
        <v>16</v>
      </c>
      <c r="B15" s="2"/>
      <c r="C15">
        <f>D6+C14</f>
        <v>-42999.28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2269.3422</v>
      </c>
    </row>
    <row r="18" spans="1:11" ht="30" customHeight="1" x14ac:dyDescent="0.25">
      <c r="A18" s="17" t="s">
        <v>19</v>
      </c>
      <c r="B18" s="17"/>
      <c r="C18">
        <f>B2</f>
        <v>621.01</v>
      </c>
      <c r="F18" s="18">
        <v>3.04</v>
      </c>
      <c r="G18" s="16">
        <f>C18*F18*12</f>
        <v>22654.444800000001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621.01</v>
      </c>
      <c r="F27" s="19">
        <v>0.35</v>
      </c>
      <c r="G27" s="16">
        <f>C27*F27*12</f>
        <v>2608.2420000000002</v>
      </c>
      <c r="K27" s="16"/>
    </row>
    <row r="28" spans="1:11" x14ac:dyDescent="0.25">
      <c r="A28" s="20" t="s">
        <v>27</v>
      </c>
      <c r="B28" s="20"/>
      <c r="C28">
        <f>B2</f>
        <v>621.01</v>
      </c>
      <c r="F28" s="19">
        <v>1.96</v>
      </c>
      <c r="G28" s="16">
        <f>C28*F28*12</f>
        <v>14606.155199999999</v>
      </c>
      <c r="K28" s="16"/>
    </row>
    <row r="29" spans="1:11" x14ac:dyDescent="0.25">
      <c r="A29" s="20" t="s">
        <v>28</v>
      </c>
      <c r="B29" s="20"/>
      <c r="C29">
        <f>B2</f>
        <v>621.01</v>
      </c>
      <c r="F29" s="19">
        <v>0.41</v>
      </c>
      <c r="G29" s="16">
        <f>C29*F29*12</f>
        <v>3055.3691999999996</v>
      </c>
      <c r="K29" s="16"/>
    </row>
    <row r="30" spans="1:11" ht="40.9" customHeight="1" x14ac:dyDescent="0.25">
      <c r="A30" s="20" t="s">
        <v>29</v>
      </c>
      <c r="B30" s="20"/>
      <c r="F30" s="19"/>
      <c r="G30">
        <v>6670.99</v>
      </c>
    </row>
    <row r="31" spans="1:11" ht="44.45" customHeight="1" x14ac:dyDescent="0.25">
      <c r="A31" s="20" t="s">
        <v>30</v>
      </c>
      <c r="B31" s="20"/>
      <c r="C31">
        <f>B2</f>
        <v>621.01</v>
      </c>
      <c r="F31">
        <v>2.92</v>
      </c>
      <c r="G31" s="16">
        <f>C31*F31*12</f>
        <v>21760.190399999999</v>
      </c>
      <c r="K31" s="16"/>
    </row>
    <row r="32" spans="1:11" hidden="1" x14ac:dyDescent="0.25">
      <c r="A32" s="20" t="s">
        <v>23</v>
      </c>
      <c r="B32" s="20"/>
      <c r="C32">
        <f>B2</f>
        <v>621.01</v>
      </c>
      <c r="F32">
        <v>0.22</v>
      </c>
      <c r="G32" s="16">
        <f>C32*F32*12</f>
        <v>1639.4663999999998</v>
      </c>
    </row>
    <row r="33" spans="1:7" x14ac:dyDescent="0.25">
      <c r="A33" s="20" t="s">
        <v>31</v>
      </c>
      <c r="B33" s="20"/>
      <c r="G33">
        <v>55170.38</v>
      </c>
    </row>
    <row r="34" spans="1:7" ht="28.15" customHeight="1" x14ac:dyDescent="0.25">
      <c r="A34" s="20" t="s">
        <v>32</v>
      </c>
      <c r="B34" s="20"/>
      <c r="G34" s="16">
        <f>D13*1/100</f>
        <v>1134.6711</v>
      </c>
    </row>
    <row r="35" spans="1:7" ht="26.45" customHeight="1" x14ac:dyDescent="0.25">
      <c r="A35" s="20" t="s">
        <v>33</v>
      </c>
      <c r="B35" s="20"/>
      <c r="G35" s="16">
        <v>-7734.89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97271.107900000003</v>
      </c>
    </row>
    <row r="39" spans="1:7" x14ac:dyDescent="0.25">
      <c r="B39" s="16" t="s">
        <v>35</v>
      </c>
      <c r="C39" s="16">
        <f>G37+G17+G18</f>
        <v>122194.8949</v>
      </c>
      <c r="D39" s="16"/>
      <c r="E39" s="16"/>
    </row>
    <row r="40" spans="1:7" x14ac:dyDescent="0.25">
      <c r="A40" s="2" t="s">
        <v>36</v>
      </c>
      <c r="B40" s="2"/>
      <c r="C40" s="16">
        <f>C15-C39</f>
        <v>-165194.17489999998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Ленинская д. 30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34377.74</v>
      </c>
      <c r="D75" s="31"/>
      <c r="E75" s="31"/>
      <c r="F75" s="36">
        <f>B8+B12</f>
        <v>11231.88</v>
      </c>
      <c r="G75" s="37"/>
    </row>
    <row r="76" spans="1:8" x14ac:dyDescent="0.25">
      <c r="A76" s="35">
        <v>2</v>
      </c>
      <c r="B76" s="31" t="s">
        <v>52</v>
      </c>
      <c r="C76" s="31">
        <f>C6</f>
        <v>96877.56</v>
      </c>
      <c r="D76" s="31"/>
      <c r="E76" s="31"/>
      <c r="F76" s="36">
        <f>C8+C12+C7</f>
        <v>35311.660000000003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85763.99</v>
      </c>
      <c r="D83" s="31"/>
      <c r="E83" s="31"/>
      <c r="F83" s="36">
        <f>D8+D12+D7</f>
        <v>27703.119999999999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45491.309999999983</v>
      </c>
      <c r="D90" s="31"/>
      <c r="E90" s="31"/>
      <c r="F90" s="36">
        <f>G8+G12+G7</f>
        <v>18840.419999999998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-165194.17489999998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26058.4581</v>
      </c>
      <c r="D99" s="55">
        <f>C99</f>
        <v>26058.4581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61841.369999999995</v>
      </c>
      <c r="D100" s="51">
        <f>G33+G30</f>
        <v>61841.369999999995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-125772.46009999998</v>
      </c>
      <c r="D101" s="55">
        <f>G28+G29+G31</f>
        <v>39421.714800000002</v>
      </c>
      <c r="E101" s="56"/>
      <c r="F101" s="40"/>
      <c r="G101" s="58">
        <f>C40</f>
        <v>-165194.17489999998</v>
      </c>
      <c r="H101" s="48"/>
    </row>
    <row r="102" spans="1:8" x14ac:dyDescent="0.25">
      <c r="A102" s="53">
        <v>4</v>
      </c>
      <c r="B102" s="59" t="s">
        <v>79</v>
      </c>
      <c r="C102" s="57">
        <f>G27</f>
        <v>2608.2420000000002</v>
      </c>
      <c r="D102" s="55">
        <f>G27</f>
        <v>2608.2420000000002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25393.93</v>
      </c>
      <c r="D103" s="55">
        <f>D8</f>
        <v>19469.12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-9870.4599999999846</v>
      </c>
      <c r="D105" s="55">
        <f>D99+D100+D101+D102+D103+F104</f>
        <v>149398.90489999999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Ленинская д. 30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-128763.27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96877.56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85763.99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-42999.28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24923.787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2608.2420000000002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14606.155199999999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3055.3691999999996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6670.99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21760.190399999999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55170.38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1134.6711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-7734.89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122194.8949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-165194.17489999998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123</v>
      </c>
      <c r="C1" s="2"/>
      <c r="D1" s="1"/>
      <c r="E1" s="1"/>
      <c r="F1" s="1"/>
      <c r="G1" s="1"/>
    </row>
    <row r="2" spans="1:7" x14ac:dyDescent="0.25">
      <c r="A2" t="s">
        <v>2</v>
      </c>
      <c r="B2">
        <v>100.1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598.72</v>
      </c>
      <c r="C6" s="10">
        <v>15615.6</v>
      </c>
      <c r="D6" s="6">
        <v>15570.81</v>
      </c>
      <c r="E6" s="7"/>
      <c r="F6" s="8"/>
      <c r="G6" s="10">
        <f>B6+C6-D6</f>
        <v>643.51000000000022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116.77</v>
      </c>
      <c r="C8" s="10">
        <v>2639.7</v>
      </c>
      <c r="D8" s="6">
        <v>2579.0300000000002</v>
      </c>
      <c r="E8" s="7"/>
      <c r="F8" s="8"/>
      <c r="G8" s="10">
        <f>B8+C8-D8</f>
        <v>177.4399999999996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715.49</v>
      </c>
      <c r="C13" s="10">
        <f>C6+C8+C12+C7</f>
        <v>18255.3</v>
      </c>
      <c r="D13" s="6">
        <f>D6+D8+D12+D7</f>
        <v>18149.84</v>
      </c>
      <c r="E13" s="7"/>
      <c r="F13" s="8"/>
      <c r="G13" s="10">
        <f>B13+C13-D13</f>
        <v>820.95000000000073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15570.81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362.99680000000001</v>
      </c>
    </row>
    <row r="18" spans="1:11" ht="30" customHeight="1" x14ac:dyDescent="0.25">
      <c r="A18" s="17" t="s">
        <v>19</v>
      </c>
      <c r="B18" s="17"/>
      <c r="C18">
        <f>B2</f>
        <v>100.1</v>
      </c>
      <c r="F18" s="18">
        <v>3.04</v>
      </c>
      <c r="G18" s="16">
        <f>C18*F18*12</f>
        <v>3651.6479999999997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100.1</v>
      </c>
      <c r="F27" s="19">
        <v>0.35</v>
      </c>
      <c r="G27" s="16">
        <f>C27*F27*12</f>
        <v>420.41999999999996</v>
      </c>
      <c r="K27" s="16"/>
    </row>
    <row r="28" spans="1:11" x14ac:dyDescent="0.25">
      <c r="A28" s="20" t="s">
        <v>27</v>
      </c>
      <c r="B28" s="20"/>
      <c r="C28">
        <f>B2</f>
        <v>100.1</v>
      </c>
      <c r="F28" s="19">
        <v>1.96</v>
      </c>
      <c r="G28" s="16">
        <f>C28*F28*12</f>
        <v>2354.3519999999999</v>
      </c>
      <c r="K28" s="16"/>
    </row>
    <row r="29" spans="1:11" x14ac:dyDescent="0.25">
      <c r="A29" s="20" t="s">
        <v>28</v>
      </c>
      <c r="B29" s="20"/>
      <c r="C29">
        <f>B2</f>
        <v>100.1</v>
      </c>
      <c r="F29" s="19">
        <v>0.41</v>
      </c>
      <c r="G29" s="16">
        <f>C29*F29*12</f>
        <v>492.49199999999996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100.1</v>
      </c>
      <c r="G31" s="16">
        <v>8107.4</v>
      </c>
      <c r="K31" s="16"/>
    </row>
    <row r="32" spans="1:11" hidden="1" x14ac:dyDescent="0.25">
      <c r="A32" s="20" t="s">
        <v>23</v>
      </c>
      <c r="B32" s="20"/>
      <c r="C32">
        <f>B2</f>
        <v>100.1</v>
      </c>
      <c r="F32">
        <v>0.22</v>
      </c>
      <c r="G32" s="16">
        <f>C32*F32*12</f>
        <v>264.26400000000001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181.4984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11556.162400000001</v>
      </c>
    </row>
    <row r="39" spans="1:7" x14ac:dyDescent="0.25">
      <c r="B39" s="16" t="s">
        <v>35</v>
      </c>
      <c r="C39" s="16">
        <f>G37+G17+G18</f>
        <v>15570.807200000001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2.7999999983876478E-3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598.72</v>
      </c>
      <c r="D75" s="31"/>
      <c r="E75" s="31"/>
      <c r="F75" s="36">
        <f>B8+B12</f>
        <v>116.77</v>
      </c>
      <c r="G75" s="37"/>
    </row>
    <row r="76" spans="1:8" x14ac:dyDescent="0.25">
      <c r="A76" s="35">
        <v>2</v>
      </c>
      <c r="B76" s="31" t="s">
        <v>52</v>
      </c>
      <c r="C76" s="31">
        <f>C6</f>
        <v>15615.6</v>
      </c>
      <c r="D76" s="31"/>
      <c r="E76" s="31"/>
      <c r="F76" s="36">
        <f>C8+C12+C7</f>
        <v>2639.7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15570.81</v>
      </c>
      <c r="D83" s="31"/>
      <c r="E83" s="31"/>
      <c r="F83" s="36">
        <f>D8+D12+D7</f>
        <v>2579.0300000000002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643.51000000000022</v>
      </c>
      <c r="D90" s="31"/>
      <c r="E90" s="31"/>
      <c r="F90" s="36">
        <f>G8+G12+G7</f>
        <v>177.4399999999996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2.7999999983876478E-3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4196.1431999999995</v>
      </c>
      <c r="D99" s="55">
        <f>C99</f>
        <v>4196.1431999999995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10954.246799999997</v>
      </c>
      <c r="D101" s="55">
        <f>G28+G29+G31</f>
        <v>10954.243999999999</v>
      </c>
      <c r="E101" s="56"/>
      <c r="F101" s="40"/>
      <c r="G101" s="58">
        <f>C40</f>
        <v>2.7999999983876478E-3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420.41999999999996</v>
      </c>
      <c r="D102" s="55">
        <f>G27</f>
        <v>420.41999999999996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2639.7</v>
      </c>
      <c r="D103" s="55">
        <f>D8</f>
        <v>2579.0300000000002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18210.509999999995</v>
      </c>
      <c r="D105" s="55">
        <f>D99+D100+D101+D102+D103+F104</f>
        <v>18149.837199999998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15615.6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15570.81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15570.81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4014.6447999999996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420.41999999999996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2354.3519999999999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492.49199999999996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8107.4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181.4984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15570.807199999999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2.7999999983876478E-3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7" sqref="K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124</v>
      </c>
      <c r="C1" s="2"/>
      <c r="D1" s="1"/>
      <c r="E1" s="1"/>
      <c r="F1" s="1"/>
      <c r="G1" s="1"/>
    </row>
    <row r="2" spans="1:7" x14ac:dyDescent="0.25">
      <c r="A2" t="s">
        <v>2</v>
      </c>
      <c r="B2">
        <v>100.68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1220.1600000000001</v>
      </c>
      <c r="C6" s="10">
        <v>15862.08</v>
      </c>
      <c r="D6" s="6">
        <v>15847.99</v>
      </c>
      <c r="E6" s="7"/>
      <c r="F6" s="8"/>
      <c r="G6" s="10">
        <f>B6+C6-D6</f>
        <v>1234.2500000000018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289.64999999999998</v>
      </c>
      <c r="C8" s="10">
        <v>4133.34</v>
      </c>
      <c r="D8" s="6">
        <v>3750.25</v>
      </c>
      <c r="E8" s="7"/>
      <c r="F8" s="8"/>
      <c r="G8" s="10">
        <f>B8+C8-D8</f>
        <v>672.73999999999978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1509.81</v>
      </c>
      <c r="C13" s="10">
        <f>C6+C8+C12+C7</f>
        <v>19995.419999999998</v>
      </c>
      <c r="D13" s="6">
        <f>D6+D8+D12+D7</f>
        <v>19598.239999999998</v>
      </c>
      <c r="E13" s="7"/>
      <c r="F13" s="8"/>
      <c r="G13" s="10">
        <f>B13+C13-D13</f>
        <v>1906.9900000000016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15847.99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391.96479999999997</v>
      </c>
    </row>
    <row r="18" spans="1:11" ht="30" customHeight="1" x14ac:dyDescent="0.25">
      <c r="A18" s="17" t="s">
        <v>19</v>
      </c>
      <c r="B18" s="17"/>
      <c r="C18">
        <f>B2</f>
        <v>100.68</v>
      </c>
      <c r="F18" s="18">
        <v>3.04</v>
      </c>
      <c r="G18" s="16">
        <f>C18*F18*12</f>
        <v>3672.8064000000004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100.68</v>
      </c>
      <c r="F27" s="19">
        <v>0.35</v>
      </c>
      <c r="G27" s="16">
        <f>C27*F27*12</f>
        <v>422.85599999999999</v>
      </c>
      <c r="K27" s="16"/>
    </row>
    <row r="28" spans="1:11" x14ac:dyDescent="0.25">
      <c r="A28" s="20" t="s">
        <v>27</v>
      </c>
      <c r="B28" s="20"/>
      <c r="C28">
        <f>B2</f>
        <v>100.68</v>
      </c>
      <c r="F28" s="19">
        <v>1.96</v>
      </c>
      <c r="G28" s="16">
        <f>C28*F28*12</f>
        <v>2367.9936000000002</v>
      </c>
      <c r="K28" s="16"/>
    </row>
    <row r="29" spans="1:11" x14ac:dyDescent="0.25">
      <c r="A29" s="20" t="s">
        <v>28</v>
      </c>
      <c r="B29" s="20"/>
      <c r="C29">
        <f>B2</f>
        <v>100.68</v>
      </c>
      <c r="F29" s="19">
        <v>0.41</v>
      </c>
      <c r="G29" s="16">
        <f>C29*F29*12</f>
        <v>495.34559999999999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100.68</v>
      </c>
      <c r="G31" s="16">
        <v>8301.0400000000009</v>
      </c>
      <c r="K31" s="16"/>
    </row>
    <row r="32" spans="1:11" hidden="1" x14ac:dyDescent="0.25">
      <c r="A32" s="20" t="s">
        <v>23</v>
      </c>
      <c r="B32" s="20"/>
      <c r="C32">
        <f>B2</f>
        <v>100.68</v>
      </c>
      <c r="F32">
        <v>0.22</v>
      </c>
      <c r="G32" s="16">
        <f>C32*F32*12</f>
        <v>265.79520000000002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195.98239999999998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11783.217600000002</v>
      </c>
    </row>
    <row r="39" spans="1:7" x14ac:dyDescent="0.25">
      <c r="B39" s="16" t="s">
        <v>35</v>
      </c>
      <c r="C39" s="16">
        <f>G37+G17+G18</f>
        <v>15847.988800000003</v>
      </c>
      <c r="D39" s="16"/>
      <c r="E39" s="16"/>
    </row>
    <row r="40" spans="1:7" x14ac:dyDescent="0.25">
      <c r="A40" s="2" t="s">
        <v>36</v>
      </c>
      <c r="B40" s="2"/>
      <c r="C40" s="16">
        <f>C15-C39</f>
        <v>1.1999999969702912E-3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33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1220.1600000000001</v>
      </c>
      <c r="D75" s="31"/>
      <c r="E75" s="31"/>
      <c r="F75" s="36">
        <f>B8+B12</f>
        <v>289.64999999999998</v>
      </c>
      <c r="G75" s="37"/>
    </row>
    <row r="76" spans="1:8" x14ac:dyDescent="0.25">
      <c r="A76" s="35">
        <v>2</v>
      </c>
      <c r="B76" s="31" t="s">
        <v>52</v>
      </c>
      <c r="C76" s="31">
        <f>C6</f>
        <v>15862.08</v>
      </c>
      <c r="D76" s="31"/>
      <c r="E76" s="31"/>
      <c r="F76" s="36">
        <f>C8+C12+C7</f>
        <v>4133.34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15847.99</v>
      </c>
      <c r="D83" s="31"/>
      <c r="E83" s="31"/>
      <c r="F83" s="36">
        <f>D8+D12+D7</f>
        <v>3750.25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1234.2500000000018</v>
      </c>
      <c r="D90" s="31"/>
      <c r="E90" s="31"/>
      <c r="F90" s="36">
        <f>G8+G12+G7</f>
        <v>672.73999999999978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1.1999999969702912E-3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4260.7536</v>
      </c>
      <c r="D99" s="55">
        <f>C99</f>
        <v>4260.7536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11164.380399999998</v>
      </c>
      <c r="D101" s="55">
        <f>G28+G29+G31</f>
        <v>11164.379200000001</v>
      </c>
      <c r="E101" s="56"/>
      <c r="F101" s="40"/>
      <c r="G101" s="58">
        <f>C40</f>
        <v>1.1999999969702912E-3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422.85599999999999</v>
      </c>
      <c r="D102" s="55">
        <f>G27</f>
        <v>422.85599999999999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4133.34</v>
      </c>
      <c r="D103" s="55">
        <f>D8</f>
        <v>3750.25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19981.329999999998</v>
      </c>
      <c r="D105" s="55">
        <f>D99+D100+D101+D102+D103+F104</f>
        <v>19598.238799999999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33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15862.08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15847.99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15847.99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4064.7712000000001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422.85599999999999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2367.9936000000002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495.34559999999999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8301.0400000000009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195.98239999999998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15847.988800000003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1.1999999969702912E-3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89</v>
      </c>
      <c r="C1" s="2"/>
      <c r="D1" s="1"/>
      <c r="E1" s="1"/>
      <c r="F1" s="1"/>
      <c r="G1" s="1"/>
    </row>
    <row r="2" spans="1:7" x14ac:dyDescent="0.25">
      <c r="A2" t="s">
        <v>2</v>
      </c>
      <c r="B2">
        <v>102.5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564.27</v>
      </c>
      <c r="C6" s="10">
        <v>15990</v>
      </c>
      <c r="D6" s="6">
        <v>16554.27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2129.2800000000002</v>
      </c>
      <c r="D8" s="6">
        <v>2129.2800000000002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564.27</v>
      </c>
      <c r="C13" s="10">
        <f>C6+C8+C12+C7</f>
        <v>18119.28</v>
      </c>
      <c r="D13" s="6">
        <f>D6+D8+D12+D7</f>
        <v>18683.55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16554.27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373.67099999999999</v>
      </c>
    </row>
    <row r="18" spans="1:11" ht="30" customHeight="1" x14ac:dyDescent="0.25">
      <c r="A18" s="17" t="s">
        <v>19</v>
      </c>
      <c r="B18" s="17"/>
      <c r="C18">
        <f>B2</f>
        <v>102.5</v>
      </c>
      <c r="F18" s="18">
        <v>3.04</v>
      </c>
      <c r="G18" s="16">
        <f>C18*F18*12</f>
        <v>3739.2000000000003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102.5</v>
      </c>
      <c r="F27" s="19">
        <v>0.35</v>
      </c>
      <c r="G27" s="16">
        <f>C27*F27*12</f>
        <v>430.5</v>
      </c>
      <c r="K27" s="16"/>
    </row>
    <row r="28" spans="1:11" x14ac:dyDescent="0.25">
      <c r="A28" s="20" t="s">
        <v>27</v>
      </c>
      <c r="B28" s="20"/>
      <c r="C28">
        <f>B2</f>
        <v>102.5</v>
      </c>
      <c r="F28" s="19">
        <v>1.96</v>
      </c>
      <c r="G28" s="16">
        <f>C28*F28*12</f>
        <v>2410.8000000000002</v>
      </c>
      <c r="K28" s="16"/>
    </row>
    <row r="29" spans="1:11" x14ac:dyDescent="0.25">
      <c r="A29" s="20" t="s">
        <v>28</v>
      </c>
      <c r="B29" s="20"/>
      <c r="C29">
        <f>B2</f>
        <v>102.5</v>
      </c>
      <c r="F29" s="19">
        <v>0.41</v>
      </c>
      <c r="G29" s="16">
        <f>C29*F29*12</f>
        <v>504.29999999999995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102.5</v>
      </c>
      <c r="G31" s="16">
        <v>8908.9599999999991</v>
      </c>
      <c r="K31" s="16"/>
    </row>
    <row r="32" spans="1:11" hidden="1" x14ac:dyDescent="0.25">
      <c r="A32" s="20" t="s">
        <v>23</v>
      </c>
      <c r="B32" s="20"/>
      <c r="C32">
        <f>B2</f>
        <v>102.5</v>
      </c>
      <c r="F32">
        <v>0.22</v>
      </c>
      <c r="G32" s="16">
        <f>C32*F32*12</f>
        <v>270.60000000000002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186.8355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12441.395499999999</v>
      </c>
    </row>
    <row r="39" spans="1:7" x14ac:dyDescent="0.25">
      <c r="B39" s="16" t="s">
        <v>35</v>
      </c>
      <c r="C39" s="16">
        <f>G37+G17+G18</f>
        <v>16554.266499999998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3.5000000025320332E-3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41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564.27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15990</v>
      </c>
      <c r="D76" s="31"/>
      <c r="E76" s="31"/>
      <c r="F76" s="36">
        <f>C8+C12+C7</f>
        <v>2129.2800000000002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16554.27</v>
      </c>
      <c r="D83" s="31"/>
      <c r="E83" s="31"/>
      <c r="F83" s="36">
        <f>D8+D12+D7</f>
        <v>2129.2800000000002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3.5000000025320332E-3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4299.7065000000002</v>
      </c>
      <c r="D99" s="55">
        <f>C99</f>
        <v>4299.7065000000002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11824.063500000002</v>
      </c>
      <c r="D101" s="55">
        <f>G28+G29+G31</f>
        <v>11824.06</v>
      </c>
      <c r="E101" s="56"/>
      <c r="F101" s="40"/>
      <c r="G101" s="58">
        <f>C40</f>
        <v>3.5000000025320332E-3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430.5</v>
      </c>
      <c r="D102" s="55">
        <f>G27</f>
        <v>430.5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2129.2800000000002</v>
      </c>
      <c r="D103" s="55">
        <f>D8</f>
        <v>2129.2800000000002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18683.550000000003</v>
      </c>
      <c r="D105" s="55">
        <f>D99+D100+D101+D102+D103+F104</f>
        <v>18683.546499999997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41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15990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16554.27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16554.27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4112.8710000000001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430.5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2410.8000000000002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504.29999999999995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8908.9599999999991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186.8355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16554.266500000002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3.5000000025320332E-3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125</v>
      </c>
      <c r="C1" s="2"/>
      <c r="D1" s="1"/>
      <c r="E1" s="1"/>
      <c r="F1" s="1"/>
      <c r="G1" s="1"/>
    </row>
    <row r="2" spans="1:7" x14ac:dyDescent="0.25">
      <c r="A2" t="s">
        <v>2</v>
      </c>
      <c r="B2">
        <v>101.7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46466.64</v>
      </c>
      <c r="C6" s="10">
        <v>15481.44</v>
      </c>
      <c r="D6" s="6">
        <v>9217.76</v>
      </c>
      <c r="E6" s="7"/>
      <c r="F6" s="8"/>
      <c r="G6" s="10">
        <f>B6+C6-D6</f>
        <v>52730.32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325.04000000000002</v>
      </c>
      <c r="C8" s="10">
        <v>2292.12</v>
      </c>
      <c r="D8" s="6">
        <v>1907.4</v>
      </c>
      <c r="E8" s="7"/>
      <c r="F8" s="8"/>
      <c r="G8" s="10">
        <f>B8+C8-D8</f>
        <v>709.75999999999976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46791.68</v>
      </c>
      <c r="C13" s="10">
        <f>C6+C8+C12+C7</f>
        <v>17773.560000000001</v>
      </c>
      <c r="D13" s="6">
        <f>D6+D8+D12+D7</f>
        <v>11125.16</v>
      </c>
      <c r="E13" s="7"/>
      <c r="F13" s="8"/>
      <c r="G13" s="10">
        <f>B13+C13-D13</f>
        <v>53440.08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9217.76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222.50319999999999</v>
      </c>
    </row>
    <row r="18" spans="1:11" ht="30" customHeight="1" x14ac:dyDescent="0.25">
      <c r="A18" s="17" t="s">
        <v>19</v>
      </c>
      <c r="B18" s="17"/>
      <c r="C18">
        <f>B2</f>
        <v>101.7</v>
      </c>
      <c r="F18" s="18">
        <v>3.04</v>
      </c>
      <c r="G18" s="16">
        <f>C18*F18*12</f>
        <v>3710.0160000000001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101.7</v>
      </c>
      <c r="F27" s="19">
        <v>0.35</v>
      </c>
      <c r="G27" s="16">
        <f>C27*F27*12</f>
        <v>427.14</v>
      </c>
      <c r="K27" s="16"/>
    </row>
    <row r="28" spans="1:11" x14ac:dyDescent="0.25">
      <c r="A28" s="20" t="s">
        <v>27</v>
      </c>
      <c r="B28" s="20"/>
      <c r="C28">
        <f>B2</f>
        <v>101.7</v>
      </c>
      <c r="F28" s="19">
        <v>1.96</v>
      </c>
      <c r="G28" s="16">
        <f>C28*F28*12</f>
        <v>2391.9839999999999</v>
      </c>
      <c r="K28" s="16"/>
    </row>
    <row r="29" spans="1:11" x14ac:dyDescent="0.25">
      <c r="A29" s="20" t="s">
        <v>28</v>
      </c>
      <c r="B29" s="20"/>
      <c r="C29">
        <f>B2</f>
        <v>101.7</v>
      </c>
      <c r="F29" s="19">
        <v>0.41</v>
      </c>
      <c r="G29" s="16">
        <f>C29*F29*12</f>
        <v>500.36399999999992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101.7</v>
      </c>
      <c r="F31" s="19">
        <v>2.92</v>
      </c>
      <c r="G31" s="16">
        <f>F31*C31*12</f>
        <v>3563.5680000000002</v>
      </c>
      <c r="K31" s="16"/>
    </row>
    <row r="32" spans="1:11" hidden="1" x14ac:dyDescent="0.25">
      <c r="A32" s="20" t="s">
        <v>23</v>
      </c>
      <c r="B32" s="20"/>
      <c r="C32">
        <f>B2</f>
        <v>101.7</v>
      </c>
      <c r="F32">
        <v>0.22</v>
      </c>
      <c r="G32" s="16">
        <f>C32*F32*12</f>
        <v>268.48800000000006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111.2516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6994.3076000000001</v>
      </c>
    </row>
    <row r="39" spans="1:7" x14ac:dyDescent="0.25">
      <c r="B39" s="16" t="s">
        <v>35</v>
      </c>
      <c r="C39" s="16">
        <f>G37+G17+G18</f>
        <v>10926.826800000001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-1709.0668000000005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46466.64</v>
      </c>
      <c r="D75" s="31"/>
      <c r="E75" s="31"/>
      <c r="F75" s="36">
        <f>B8+B12</f>
        <v>325.04000000000002</v>
      </c>
      <c r="G75" s="37"/>
    </row>
    <row r="76" spans="1:8" x14ac:dyDescent="0.25">
      <c r="A76" s="35">
        <v>2</v>
      </c>
      <c r="B76" s="31" t="s">
        <v>52</v>
      </c>
      <c r="C76" s="31">
        <f>C6</f>
        <v>15481.44</v>
      </c>
      <c r="D76" s="31"/>
      <c r="E76" s="31"/>
      <c r="F76" s="36">
        <f>C8+C12+C7</f>
        <v>2292.12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9217.76</v>
      </c>
      <c r="D83" s="31"/>
      <c r="E83" s="31"/>
      <c r="F83" s="36">
        <f>D8+D12+D7</f>
        <v>1907.4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52730.32</v>
      </c>
      <c r="D90" s="31"/>
      <c r="E90" s="31"/>
      <c r="F90" s="36">
        <f>G8+G12+G7</f>
        <v>709.75999999999976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-1709.0668000000005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4043.7708000000002</v>
      </c>
      <c r="D99" s="55">
        <f>C99</f>
        <v>4043.7708000000002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4746.8491999999997</v>
      </c>
      <c r="D101" s="55">
        <f>G28+G29+G31</f>
        <v>6455.9160000000002</v>
      </c>
      <c r="E101" s="56"/>
      <c r="F101" s="40"/>
      <c r="G101" s="58">
        <f>C40</f>
        <v>-1709.0668000000005</v>
      </c>
      <c r="H101" s="48"/>
    </row>
    <row r="102" spans="1:8" x14ac:dyDescent="0.25">
      <c r="A102" s="53">
        <v>4</v>
      </c>
      <c r="B102" s="59" t="s">
        <v>79</v>
      </c>
      <c r="C102" s="57">
        <f>G27</f>
        <v>427.14</v>
      </c>
      <c r="D102" s="55">
        <f>G27</f>
        <v>427.14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2292.12</v>
      </c>
      <c r="D103" s="55">
        <f>D8</f>
        <v>1907.4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11509.879999999997</v>
      </c>
      <c r="D105" s="55">
        <f>D99+D100+D101+D102+D103+F104</f>
        <v>12834.226799999999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15481.44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9217.76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9217.76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3932.5192000000002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427.14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2391.9839999999999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500.36399999999992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3563.5680000000002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111.2516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10926.826799999999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-1709.0668000000005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126</v>
      </c>
      <c r="C1" s="2"/>
      <c r="D1" s="1"/>
      <c r="E1" s="1"/>
      <c r="F1" s="1"/>
      <c r="G1" s="1"/>
    </row>
    <row r="2" spans="1:7" x14ac:dyDescent="0.25">
      <c r="A2" t="s">
        <v>2</v>
      </c>
      <c r="B2">
        <v>99.24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995.96</v>
      </c>
      <c r="C6" s="10">
        <v>15935.4</v>
      </c>
      <c r="D6" s="6">
        <v>16112.16</v>
      </c>
      <c r="E6" s="7"/>
      <c r="F6" s="8"/>
      <c r="G6" s="10">
        <f>B6+C6-D6</f>
        <v>819.20000000000073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-113.78</v>
      </c>
      <c r="C8" s="10">
        <v>4147.9399999999996</v>
      </c>
      <c r="D8" s="6">
        <v>3839.7</v>
      </c>
      <c r="E8" s="7"/>
      <c r="F8" s="8"/>
      <c r="G8" s="10">
        <f>B8+C8-D8</f>
        <v>194.45999999999958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882.18000000000006</v>
      </c>
      <c r="C13" s="10">
        <f>C6+C8+C12+C7</f>
        <v>20083.34</v>
      </c>
      <c r="D13" s="6">
        <f>D6+D8+D12+D7</f>
        <v>19951.86</v>
      </c>
      <c r="E13" s="7"/>
      <c r="F13" s="8"/>
      <c r="G13" s="10">
        <f>B13+C13-D13</f>
        <v>1013.6599999999999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16112.16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399.03719999999998</v>
      </c>
    </row>
    <row r="18" spans="1:11" ht="30" customHeight="1" x14ac:dyDescent="0.25">
      <c r="A18" s="17" t="s">
        <v>19</v>
      </c>
      <c r="B18" s="17"/>
      <c r="C18">
        <f>B2</f>
        <v>99.24</v>
      </c>
      <c r="F18" s="18">
        <v>3.04</v>
      </c>
      <c r="G18" s="16">
        <f>C18*F18*12</f>
        <v>3620.2752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99.24</v>
      </c>
      <c r="F27" s="19">
        <v>0.35</v>
      </c>
      <c r="G27" s="16">
        <f>C27*F27*12</f>
        <v>416.80799999999994</v>
      </c>
      <c r="K27" s="16"/>
    </row>
    <row r="28" spans="1:11" x14ac:dyDescent="0.25">
      <c r="A28" s="20" t="s">
        <v>27</v>
      </c>
      <c r="B28" s="20"/>
      <c r="C28">
        <f>B2</f>
        <v>99.24</v>
      </c>
      <c r="F28" s="19">
        <v>1.96</v>
      </c>
      <c r="G28" s="16">
        <f>C28*F28*12</f>
        <v>2334.1247999999996</v>
      </c>
      <c r="K28" s="16"/>
    </row>
    <row r="29" spans="1:11" x14ac:dyDescent="0.25">
      <c r="A29" s="20" t="s">
        <v>28</v>
      </c>
      <c r="B29" s="20"/>
      <c r="C29">
        <f>B2</f>
        <v>99.24</v>
      </c>
      <c r="F29" s="19">
        <v>0.41</v>
      </c>
      <c r="G29" s="16">
        <f>C29*F29*12</f>
        <v>488.2607999999999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99.24</v>
      </c>
      <c r="G31" s="16">
        <v>8654.14</v>
      </c>
      <c r="K31" s="16"/>
    </row>
    <row r="32" spans="1:11" hidden="1" x14ac:dyDescent="0.25">
      <c r="A32" s="20" t="s">
        <v>23</v>
      </c>
      <c r="B32" s="20"/>
      <c r="C32">
        <f>B2</f>
        <v>99.24</v>
      </c>
      <c r="F32">
        <v>0.22</v>
      </c>
      <c r="G32" s="16">
        <f>C32*F32*12</f>
        <v>261.99360000000001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199.51859999999999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12092.852199999998</v>
      </c>
    </row>
    <row r="39" spans="1:7" x14ac:dyDescent="0.25">
      <c r="B39" s="16" t="s">
        <v>35</v>
      </c>
      <c r="C39" s="16">
        <f>G37+G17+G18</f>
        <v>16112.164599999998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-4.5999999983905582E-3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35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995.96</v>
      </c>
      <c r="D75" s="31"/>
      <c r="E75" s="31"/>
      <c r="F75" s="36">
        <f>B8+B12</f>
        <v>-113.78</v>
      </c>
      <c r="G75" s="37"/>
    </row>
    <row r="76" spans="1:8" x14ac:dyDescent="0.25">
      <c r="A76" s="35">
        <v>2</v>
      </c>
      <c r="B76" s="31" t="s">
        <v>52</v>
      </c>
      <c r="C76" s="31">
        <f>C6</f>
        <v>15935.4</v>
      </c>
      <c r="D76" s="31"/>
      <c r="E76" s="31"/>
      <c r="F76" s="36">
        <f>C8+C12+C7</f>
        <v>4147.9399999999996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16112.16</v>
      </c>
      <c r="D83" s="31"/>
      <c r="E83" s="31"/>
      <c r="F83" s="36">
        <f>D8+D12+D7</f>
        <v>3839.7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819.20000000000073</v>
      </c>
      <c r="D90" s="31"/>
      <c r="E90" s="31"/>
      <c r="F90" s="36">
        <f>G8+G12+G7</f>
        <v>194.45999999999958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-4.5999999983905582E-3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4218.8310000000001</v>
      </c>
      <c r="D99" s="55">
        <f>C99</f>
        <v>4218.8310000000001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11476.521000000001</v>
      </c>
      <c r="D101" s="55">
        <f>G28+G29+G31</f>
        <v>11476.525599999999</v>
      </c>
      <c r="E101" s="56"/>
      <c r="F101" s="40"/>
      <c r="G101" s="58">
        <f>C40</f>
        <v>-4.5999999983905582E-3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416.80799999999994</v>
      </c>
      <c r="D102" s="55">
        <f>G27</f>
        <v>416.80799999999994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4147.9399999999996</v>
      </c>
      <c r="D103" s="55">
        <f>D8</f>
        <v>3839.7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20260.099999999999</v>
      </c>
      <c r="D105" s="55">
        <f>D99+D100+D101+D102+D103+F104</f>
        <v>19951.864599999997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35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15935.4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16112.16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16112.16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4019.3123999999998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416.80799999999994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2334.1247999999996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488.2607999999999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8654.14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199.51859999999999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16112.164599999998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-4.5999999983905582E-3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127</v>
      </c>
      <c r="C1" s="2"/>
      <c r="D1" s="1"/>
      <c r="E1" s="1"/>
      <c r="F1" s="1"/>
      <c r="G1" s="1"/>
    </row>
    <row r="2" spans="1:7" x14ac:dyDescent="0.25">
      <c r="A2" t="s">
        <v>2</v>
      </c>
      <c r="B2">
        <v>99.91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15585.96</v>
      </c>
      <c r="D6" s="6">
        <v>14938.17</v>
      </c>
      <c r="E6" s="7"/>
      <c r="F6" s="8"/>
      <c r="G6" s="10">
        <f>B6+C6-D6</f>
        <v>647.78999999999905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3519.6</v>
      </c>
      <c r="D8" s="6">
        <v>3342.16</v>
      </c>
      <c r="E8" s="7"/>
      <c r="F8" s="8"/>
      <c r="G8" s="10">
        <f>B8+C8-D8</f>
        <v>177.44000000000005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19105.559999999998</v>
      </c>
      <c r="D13" s="6">
        <f>D6+D8+D12+D7</f>
        <v>18280.330000000002</v>
      </c>
      <c r="E13" s="7"/>
      <c r="F13" s="8"/>
      <c r="G13" s="10">
        <f>B13+C13-D13</f>
        <v>825.22999999999593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14938.17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365.60660000000001</v>
      </c>
    </row>
    <row r="18" spans="1:11" ht="30" customHeight="1" x14ac:dyDescent="0.25">
      <c r="A18" s="17" t="s">
        <v>19</v>
      </c>
      <c r="B18" s="17"/>
      <c r="C18">
        <f>B2</f>
        <v>99.91</v>
      </c>
      <c r="F18" s="18">
        <v>3.04</v>
      </c>
      <c r="G18" s="16">
        <f>C18*F18*12</f>
        <v>3644.7168000000001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99.91</v>
      </c>
      <c r="F27" s="19">
        <v>0.35</v>
      </c>
      <c r="G27" s="16">
        <f>C27*F27*12</f>
        <v>419.62199999999996</v>
      </c>
      <c r="K27" s="16"/>
    </row>
    <row r="28" spans="1:11" x14ac:dyDescent="0.25">
      <c r="A28" s="20" t="s">
        <v>27</v>
      </c>
      <c r="B28" s="20"/>
      <c r="C28">
        <f>B2</f>
        <v>99.91</v>
      </c>
      <c r="F28" s="19">
        <v>1.96</v>
      </c>
      <c r="G28" s="16">
        <f>C28*F28*12</f>
        <v>2349.8832000000002</v>
      </c>
      <c r="K28" s="16"/>
    </row>
    <row r="29" spans="1:11" x14ac:dyDescent="0.25">
      <c r="A29" s="20" t="s">
        <v>28</v>
      </c>
      <c r="B29" s="20"/>
      <c r="C29">
        <f>B2</f>
        <v>99.91</v>
      </c>
      <c r="F29" s="19">
        <v>0.41</v>
      </c>
      <c r="G29" s="16">
        <f>C29*F29*12</f>
        <v>491.55719999999997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99.91</v>
      </c>
      <c r="G31" s="16">
        <v>7483.98</v>
      </c>
      <c r="K31" s="16"/>
    </row>
    <row r="32" spans="1:11" hidden="1" x14ac:dyDescent="0.25">
      <c r="A32" s="20" t="s">
        <v>23</v>
      </c>
      <c r="B32" s="20"/>
      <c r="C32">
        <f>B2</f>
        <v>99.91</v>
      </c>
      <c r="F32">
        <v>0.22</v>
      </c>
      <c r="G32" s="16">
        <f>C32*F32*12</f>
        <v>263.76240000000001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182.80330000000001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10927.845699999998</v>
      </c>
    </row>
    <row r="39" spans="1:7" x14ac:dyDescent="0.25">
      <c r="B39" s="16" t="s">
        <v>35</v>
      </c>
      <c r="C39" s="16">
        <f>G37+G17+G18</f>
        <v>14938.169099999997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9.000000027299393E-4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15585.96</v>
      </c>
      <c r="D76" s="31"/>
      <c r="E76" s="31"/>
      <c r="F76" s="36">
        <f>C8+C12+C7</f>
        <v>3519.6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14938.17</v>
      </c>
      <c r="D83" s="31"/>
      <c r="E83" s="31"/>
      <c r="F83" s="36">
        <f>D8+D12+D7</f>
        <v>3342.16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647.78999999999905</v>
      </c>
      <c r="D90" s="31"/>
      <c r="E90" s="31"/>
      <c r="F90" s="36">
        <f>G8+G12+G7</f>
        <v>177.44000000000005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9.000000027299393E-4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4193.1266999999998</v>
      </c>
      <c r="D99" s="55">
        <f>C99</f>
        <v>4193.1266999999998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10325.421300000002</v>
      </c>
      <c r="D101" s="55">
        <f>G28+G29+G31</f>
        <v>10325.420399999999</v>
      </c>
      <c r="E101" s="56"/>
      <c r="F101" s="40"/>
      <c r="G101" s="58">
        <f>C40</f>
        <v>9.000000027299393E-4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419.62199999999996</v>
      </c>
      <c r="D102" s="55">
        <f>G27</f>
        <v>419.62199999999996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3519.6</v>
      </c>
      <c r="D103" s="55">
        <f>D8</f>
        <v>3342.16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18457.77</v>
      </c>
      <c r="D105" s="55">
        <f>D99+D100+D101+D102+D103+F104</f>
        <v>18280.329099999999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15585.96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14938.17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14938.17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4010.3234000000002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419.62199999999996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2349.8832000000002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491.55719999999997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7483.98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182.80330000000001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14938.169099999999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9.000000027299393E-4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128</v>
      </c>
      <c r="C1" s="2"/>
      <c r="D1" s="1"/>
      <c r="E1" s="1"/>
      <c r="F1" s="1"/>
      <c r="G1" s="1"/>
    </row>
    <row r="2" spans="1:7" x14ac:dyDescent="0.25">
      <c r="A2" t="s">
        <v>2</v>
      </c>
      <c r="B2">
        <v>99.24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595.44000000000005</v>
      </c>
      <c r="C6" s="10">
        <v>15481.44</v>
      </c>
      <c r="D6" s="6">
        <v>15431.82</v>
      </c>
      <c r="E6" s="7"/>
      <c r="F6" s="8"/>
      <c r="G6" s="10">
        <f>B6+C6-D6</f>
        <v>645.06000000000131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173.79</v>
      </c>
      <c r="C8" s="10">
        <v>3519.6</v>
      </c>
      <c r="D8" s="6">
        <v>3427.23</v>
      </c>
      <c r="E8" s="7"/>
      <c r="F8" s="8"/>
      <c r="G8" s="10">
        <f>B8+C8-D8</f>
        <v>266.15999999999985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769.23</v>
      </c>
      <c r="C13" s="10">
        <f>C6+C8+C12+C7</f>
        <v>19001.04</v>
      </c>
      <c r="D13" s="6">
        <f>D6+D8+D12+D7</f>
        <v>18859.05</v>
      </c>
      <c r="E13" s="7"/>
      <c r="F13" s="8"/>
      <c r="G13" s="10">
        <f>B13+C13-D13</f>
        <v>911.22000000000116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15431.82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377.18099999999998</v>
      </c>
    </row>
    <row r="18" spans="1:11" ht="30" customHeight="1" x14ac:dyDescent="0.25">
      <c r="A18" s="17" t="s">
        <v>19</v>
      </c>
      <c r="B18" s="17"/>
      <c r="C18">
        <f>B2</f>
        <v>99.24</v>
      </c>
      <c r="F18" s="18">
        <v>3.04</v>
      </c>
      <c r="G18" s="16">
        <f>C18*F18*12</f>
        <v>3620.2752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99.24</v>
      </c>
      <c r="F27" s="19">
        <v>0.35</v>
      </c>
      <c r="G27" s="16">
        <f>C27*F27*12</f>
        <v>416.80799999999994</v>
      </c>
      <c r="K27" s="16"/>
    </row>
    <row r="28" spans="1:11" x14ac:dyDescent="0.25">
      <c r="A28" s="20" t="s">
        <v>27</v>
      </c>
      <c r="B28" s="20"/>
      <c r="C28">
        <f>B2</f>
        <v>99.24</v>
      </c>
      <c r="F28" s="19">
        <v>1.96</v>
      </c>
      <c r="G28" s="16">
        <f>C28*F28*12</f>
        <v>2334.1247999999996</v>
      </c>
      <c r="K28" s="16"/>
    </row>
    <row r="29" spans="1:11" x14ac:dyDescent="0.25">
      <c r="A29" s="20" t="s">
        <v>28</v>
      </c>
      <c r="B29" s="20"/>
      <c r="C29">
        <f>B2</f>
        <v>99.24</v>
      </c>
      <c r="F29" s="19">
        <v>0.41</v>
      </c>
      <c r="G29" s="16">
        <f>C29*F29*12</f>
        <v>488.2607999999999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99.24</v>
      </c>
      <c r="G31" s="16">
        <v>8006.58</v>
      </c>
      <c r="K31" s="16"/>
    </row>
    <row r="32" spans="1:11" hidden="1" x14ac:dyDescent="0.25">
      <c r="A32" s="20" t="s">
        <v>23</v>
      </c>
      <c r="B32" s="20"/>
      <c r="C32">
        <f>B2</f>
        <v>99.24</v>
      </c>
      <c r="F32">
        <v>0.22</v>
      </c>
      <c r="G32" s="16">
        <f>C32*F32*12</f>
        <v>261.99360000000001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188.59049999999999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11434.364100000001</v>
      </c>
    </row>
    <row r="39" spans="1:7" x14ac:dyDescent="0.25">
      <c r="B39" s="16" t="s">
        <v>35</v>
      </c>
      <c r="C39" s="16">
        <f>G37+G17+G18</f>
        <v>15431.820300000001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-3.0000000151630957E-4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595.44000000000005</v>
      </c>
      <c r="D75" s="31"/>
      <c r="E75" s="31"/>
      <c r="F75" s="36">
        <f>B8+B12</f>
        <v>173.79</v>
      </c>
      <c r="G75" s="37"/>
    </row>
    <row r="76" spans="1:8" x14ac:dyDescent="0.25">
      <c r="A76" s="35">
        <v>2</v>
      </c>
      <c r="B76" s="31" t="s">
        <v>52</v>
      </c>
      <c r="C76" s="31">
        <f>C6</f>
        <v>15481.44</v>
      </c>
      <c r="D76" s="31"/>
      <c r="E76" s="31"/>
      <c r="F76" s="36">
        <f>C8+C12+C7</f>
        <v>3519.6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15431.82</v>
      </c>
      <c r="D83" s="31"/>
      <c r="E83" s="31"/>
      <c r="F83" s="36">
        <f>D8+D12+D7</f>
        <v>3427.23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645.06000000000131</v>
      </c>
      <c r="D90" s="31"/>
      <c r="E90" s="31"/>
      <c r="F90" s="36">
        <f>G8+G12+G7</f>
        <v>266.15999999999985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-3.0000000151630957E-4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4186.0466999999999</v>
      </c>
      <c r="D99" s="55">
        <f>C99</f>
        <v>4186.0466999999999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10828.965299999998</v>
      </c>
      <c r="D101" s="55">
        <f>G28+G29+G31</f>
        <v>10828.9656</v>
      </c>
      <c r="E101" s="56"/>
      <c r="F101" s="40"/>
      <c r="G101" s="58">
        <f>C40</f>
        <v>-3.0000000151630957E-4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416.80799999999994</v>
      </c>
      <c r="D102" s="55">
        <f>G27</f>
        <v>416.80799999999994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3519.6</v>
      </c>
      <c r="D103" s="55">
        <f>D8</f>
        <v>3427.23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18951.419999999998</v>
      </c>
      <c r="D105" s="55">
        <f>D99+D100+D101+D102+D103+F104</f>
        <v>18859.050299999999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15481.44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15431.82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15431.82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3997.4562000000001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416.80799999999994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2334.1247999999996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488.2607999999999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8006.58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188.59049999999999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15431.820299999999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-3.0000000151630957E-4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129</v>
      </c>
      <c r="C1" s="2"/>
      <c r="D1" s="1"/>
      <c r="E1" s="1"/>
      <c r="F1" s="1"/>
      <c r="G1" s="1"/>
    </row>
    <row r="2" spans="1:7" x14ac:dyDescent="0.25">
      <c r="A2" t="s">
        <v>2</v>
      </c>
      <c r="B2">
        <v>100.05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600.12</v>
      </c>
      <c r="C6" s="10">
        <v>15607.8</v>
      </c>
      <c r="D6" s="6">
        <v>14907.27</v>
      </c>
      <c r="E6" s="7"/>
      <c r="F6" s="8"/>
      <c r="G6" s="10">
        <f>B6+C6-D6</f>
        <v>1300.6499999999996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173.79</v>
      </c>
      <c r="C8" s="10">
        <v>5893.14</v>
      </c>
      <c r="D8" s="6">
        <v>5445.89</v>
      </c>
      <c r="E8" s="7"/>
      <c r="F8" s="8"/>
      <c r="G8" s="10">
        <f>B8+C8-D8</f>
        <v>621.04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773.91</v>
      </c>
      <c r="C13" s="10">
        <f>C6+C8+C12+C7</f>
        <v>21500.94</v>
      </c>
      <c r="D13" s="6">
        <f>D6+D8+D12+D7</f>
        <v>20353.16</v>
      </c>
      <c r="E13" s="7"/>
      <c r="F13" s="8"/>
      <c r="G13" s="10">
        <f>B13+C13-D13</f>
        <v>1921.6899999999987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14907.27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407.06319999999999</v>
      </c>
    </row>
    <row r="18" spans="1:11" ht="30" customHeight="1" x14ac:dyDescent="0.25">
      <c r="A18" s="17" t="s">
        <v>19</v>
      </c>
      <c r="B18" s="17"/>
      <c r="C18">
        <f>B2</f>
        <v>100.05</v>
      </c>
      <c r="F18" s="18">
        <v>3.04</v>
      </c>
      <c r="G18" s="16">
        <f>C18*F18*12</f>
        <v>3649.8239999999996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100.05</v>
      </c>
      <c r="F27" s="19">
        <v>0.35</v>
      </c>
      <c r="G27" s="16">
        <f>C27*F27*12</f>
        <v>420.21</v>
      </c>
      <c r="K27" s="16"/>
    </row>
    <row r="28" spans="1:11" x14ac:dyDescent="0.25">
      <c r="A28" s="20" t="s">
        <v>27</v>
      </c>
      <c r="B28" s="20"/>
      <c r="C28">
        <f>B2</f>
        <v>100.05</v>
      </c>
      <c r="F28" s="19">
        <v>1.96</v>
      </c>
      <c r="G28" s="16">
        <f>C28*F28*12</f>
        <v>2353.1759999999999</v>
      </c>
      <c r="K28" s="16"/>
    </row>
    <row r="29" spans="1:11" x14ac:dyDescent="0.25">
      <c r="A29" s="20" t="s">
        <v>28</v>
      </c>
      <c r="B29" s="20"/>
      <c r="C29">
        <f>B2</f>
        <v>100.05</v>
      </c>
      <c r="F29" s="19">
        <v>0.41</v>
      </c>
      <c r="G29" s="16">
        <f>C29*F29*12</f>
        <v>492.24599999999998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100.05</v>
      </c>
      <c r="G31" s="16">
        <v>7381.22</v>
      </c>
      <c r="K31" s="16"/>
    </row>
    <row r="32" spans="1:11" hidden="1" x14ac:dyDescent="0.25">
      <c r="A32" s="20" t="s">
        <v>23</v>
      </c>
      <c r="B32" s="20"/>
      <c r="C32">
        <f>B2</f>
        <v>100.05</v>
      </c>
      <c r="F32">
        <v>0.22</v>
      </c>
      <c r="G32" s="16">
        <f>C32*F32*12</f>
        <v>264.13200000000001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203.5316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10850.383600000001</v>
      </c>
    </row>
    <row r="39" spans="1:7" x14ac:dyDescent="0.25">
      <c r="B39" s="16" t="s">
        <v>35</v>
      </c>
      <c r="C39" s="16">
        <f>G37+G17+G18</f>
        <v>14907.270800000002</v>
      </c>
      <c r="D39" s="16"/>
      <c r="E39" s="16"/>
    </row>
    <row r="40" spans="1:7" x14ac:dyDescent="0.25">
      <c r="A40" s="2" t="s">
        <v>36</v>
      </c>
      <c r="B40" s="2"/>
      <c r="C40" s="16">
        <f>C15-C39</f>
        <v>-8.0000000161817297E-4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39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600.12</v>
      </c>
      <c r="D75" s="31"/>
      <c r="E75" s="31"/>
      <c r="F75" s="36">
        <f>B8+B12</f>
        <v>173.79</v>
      </c>
      <c r="G75" s="37"/>
    </row>
    <row r="76" spans="1:8" x14ac:dyDescent="0.25">
      <c r="A76" s="35">
        <v>2</v>
      </c>
      <c r="B76" s="31" t="s">
        <v>52</v>
      </c>
      <c r="C76" s="31">
        <f>C6</f>
        <v>15607.8</v>
      </c>
      <c r="D76" s="31"/>
      <c r="E76" s="31"/>
      <c r="F76" s="36">
        <f>C8+C12+C7</f>
        <v>5893.14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14907.27</v>
      </c>
      <c r="D83" s="31"/>
      <c r="E83" s="31"/>
      <c r="F83" s="36">
        <f>D8+D12+D7</f>
        <v>5445.89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1300.6499999999996</v>
      </c>
      <c r="D90" s="31"/>
      <c r="E90" s="31"/>
      <c r="F90" s="36">
        <f>G8+G12+G7</f>
        <v>621.04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-8.0000000161817297E-4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4260.4187999999995</v>
      </c>
      <c r="D99" s="55">
        <f>C99</f>
        <v>4260.4187999999995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10226.641199999998</v>
      </c>
      <c r="D101" s="55">
        <f>G28+G29+G31</f>
        <v>10226.642</v>
      </c>
      <c r="E101" s="56"/>
      <c r="F101" s="40"/>
      <c r="G101" s="58">
        <f>C40</f>
        <v>-8.0000000161817297E-4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420.21</v>
      </c>
      <c r="D102" s="55">
        <f>G27</f>
        <v>420.21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5893.14</v>
      </c>
      <c r="D103" s="55">
        <f>D8</f>
        <v>5445.89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20800.409999999996</v>
      </c>
      <c r="D105" s="55">
        <f>D99+D100+D101+D102+D103+F104</f>
        <v>20353.160799999998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39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15607.8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14907.27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14907.27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4056.8871999999997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420.21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2353.1759999999999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492.24599999999998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7381.22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203.5316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14907.2708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-8.0000000161817297E-4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7" sqref="K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130</v>
      </c>
      <c r="C1" s="2"/>
      <c r="D1" s="1"/>
      <c r="E1" s="1"/>
      <c r="F1" s="1"/>
      <c r="G1" s="1"/>
    </row>
    <row r="2" spans="1:7" x14ac:dyDescent="0.25">
      <c r="A2" t="s">
        <v>2</v>
      </c>
      <c r="B2">
        <v>98.8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-3.65</v>
      </c>
      <c r="C6" s="10">
        <v>15412.8</v>
      </c>
      <c r="D6" s="6">
        <v>15409.15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-635.08000000000004</v>
      </c>
      <c r="C8" s="10">
        <v>2639.7</v>
      </c>
      <c r="D8" s="6">
        <v>2004.62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-638.73</v>
      </c>
      <c r="C13" s="10">
        <f>C6+C8+C12+C7</f>
        <v>18052.5</v>
      </c>
      <c r="D13" s="6">
        <f>D6+D8+D12+D7</f>
        <v>17413.77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-2758.8</v>
      </c>
    </row>
    <row r="15" spans="1:7" ht="30" customHeight="1" x14ac:dyDescent="0.25">
      <c r="A15" s="2" t="s">
        <v>16</v>
      </c>
      <c r="B15" s="2"/>
      <c r="C15">
        <f>D6+C14</f>
        <v>12650.349999999999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348.27539999999999</v>
      </c>
    </row>
    <row r="18" spans="1:11" ht="30" customHeight="1" x14ac:dyDescent="0.25">
      <c r="A18" s="17" t="s">
        <v>19</v>
      </c>
      <c r="B18" s="17"/>
      <c r="C18">
        <f>B2</f>
        <v>98.8</v>
      </c>
      <c r="F18" s="18">
        <v>3.04</v>
      </c>
      <c r="G18" s="16">
        <f>C18*F18*12</f>
        <v>3604.2239999999997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98.8</v>
      </c>
      <c r="F27" s="19">
        <v>0.35</v>
      </c>
      <c r="G27" s="16">
        <f>C27*F27*12</f>
        <v>414.96</v>
      </c>
      <c r="K27" s="16"/>
    </row>
    <row r="28" spans="1:11" x14ac:dyDescent="0.25">
      <c r="A28" s="20" t="s">
        <v>27</v>
      </c>
      <c r="B28" s="20"/>
      <c r="C28">
        <f>B2</f>
        <v>98.8</v>
      </c>
      <c r="F28" s="19">
        <v>1.96</v>
      </c>
      <c r="G28" s="16">
        <f>C28*F28*12</f>
        <v>2323.7759999999998</v>
      </c>
      <c r="K28" s="16"/>
    </row>
    <row r="29" spans="1:11" x14ac:dyDescent="0.25">
      <c r="A29" s="20" t="s">
        <v>28</v>
      </c>
      <c r="B29" s="20"/>
      <c r="C29">
        <f>B2</f>
        <v>98.8</v>
      </c>
      <c r="F29" s="19">
        <v>0.41</v>
      </c>
      <c r="G29" s="16">
        <f>C29*F29*12</f>
        <v>486.09599999999995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98.8</v>
      </c>
      <c r="G31" s="16">
        <v>5298.88</v>
      </c>
      <c r="K31" s="16"/>
    </row>
    <row r="32" spans="1:11" hidden="1" x14ac:dyDescent="0.25">
      <c r="A32" s="20" t="s">
        <v>23</v>
      </c>
      <c r="B32" s="20"/>
      <c r="C32">
        <f>B2</f>
        <v>98.8</v>
      </c>
      <c r="F32">
        <v>0.22</v>
      </c>
      <c r="G32" s="16">
        <f>C32*F32*12</f>
        <v>260.83199999999999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174.1377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8697.8496999999988</v>
      </c>
    </row>
    <row r="39" spans="1:7" x14ac:dyDescent="0.25">
      <c r="B39" s="16" t="s">
        <v>35</v>
      </c>
      <c r="C39" s="16">
        <f>G37+G17+G18</f>
        <v>12650.349099999999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8.9999999909196049E-4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-3.65</v>
      </c>
      <c r="D75" s="31"/>
      <c r="E75" s="31"/>
      <c r="F75" s="36">
        <f>B8+B12</f>
        <v>-635.08000000000004</v>
      </c>
      <c r="G75" s="37"/>
    </row>
    <row r="76" spans="1:8" x14ac:dyDescent="0.25">
      <c r="A76" s="35">
        <v>2</v>
      </c>
      <c r="B76" s="31" t="s">
        <v>52</v>
      </c>
      <c r="C76" s="31">
        <f>C6</f>
        <v>15412.8</v>
      </c>
      <c r="D76" s="31"/>
      <c r="E76" s="31"/>
      <c r="F76" s="36">
        <f>C8+C12+C7</f>
        <v>2639.7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15409.15</v>
      </c>
      <c r="D83" s="31"/>
      <c r="E83" s="31"/>
      <c r="F83" s="36">
        <f>D8+D12+D7</f>
        <v>2004.62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8.9999999909196049E-4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4126.6370999999999</v>
      </c>
      <c r="D99" s="55">
        <f>C99</f>
        <v>4126.6370999999999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8108.7528999999995</v>
      </c>
      <c r="D101" s="55">
        <f>G28+G29+G31</f>
        <v>8108.7520000000004</v>
      </c>
      <c r="E101" s="56"/>
      <c r="F101" s="40"/>
      <c r="G101" s="58">
        <f>C40</f>
        <v>8.9999999909196049E-4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414.96</v>
      </c>
      <c r="D102" s="55">
        <f>G27</f>
        <v>414.96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2639.7</v>
      </c>
      <c r="D103" s="55">
        <f>D8</f>
        <v>2004.62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15290.05</v>
      </c>
      <c r="D105" s="55">
        <f>D99+D100+D101+D102+D103+F104</f>
        <v>14654.969099999998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-2758.8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15412.8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15409.15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12650.349999999999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3952.4993999999997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414.96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2323.7759999999998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486.09599999999995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5298.88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174.1377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12650.349099999999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8.9999999909196049E-4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131</v>
      </c>
      <c r="C1" s="2"/>
      <c r="D1" s="1"/>
      <c r="E1" s="1"/>
      <c r="F1" s="1"/>
      <c r="G1" s="1"/>
    </row>
    <row r="2" spans="1:7" x14ac:dyDescent="0.25">
      <c r="A2" t="s">
        <v>2</v>
      </c>
      <c r="B2">
        <v>96.26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15016.56</v>
      </c>
      <c r="D6" s="6">
        <v>13140.79</v>
      </c>
      <c r="E6" s="7"/>
      <c r="F6" s="8"/>
      <c r="G6" s="10">
        <f>B6+C6-D6</f>
        <v>1875.7699999999986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4133.34</v>
      </c>
      <c r="D8" s="6">
        <v>3601.02</v>
      </c>
      <c r="E8" s="7"/>
      <c r="F8" s="8"/>
      <c r="G8" s="10">
        <f>B8+C8-D8</f>
        <v>532.32000000000016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19149.900000000001</v>
      </c>
      <c r="D13" s="6">
        <f>D6+D8+D12+D7</f>
        <v>16741.810000000001</v>
      </c>
      <c r="E13" s="7"/>
      <c r="F13" s="8"/>
      <c r="G13" s="10">
        <f>B13+C13-D13</f>
        <v>2408.09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13140.79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334.83620000000002</v>
      </c>
    </row>
    <row r="18" spans="1:11" ht="30" customHeight="1" x14ac:dyDescent="0.25">
      <c r="A18" s="17" t="s">
        <v>19</v>
      </c>
      <c r="B18" s="17"/>
      <c r="C18">
        <f>B2</f>
        <v>96.26</v>
      </c>
      <c r="F18" s="18">
        <v>3.04</v>
      </c>
      <c r="G18" s="16">
        <f>C18*F18*12</f>
        <v>3511.5648000000001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96.26</v>
      </c>
      <c r="F27" s="19">
        <v>0.35</v>
      </c>
      <c r="G27" s="16">
        <f>C27*F27*12</f>
        <v>404.29200000000003</v>
      </c>
      <c r="K27" s="16"/>
    </row>
    <row r="28" spans="1:11" x14ac:dyDescent="0.25">
      <c r="A28" s="20" t="s">
        <v>27</v>
      </c>
      <c r="B28" s="20"/>
      <c r="C28">
        <f>B2</f>
        <v>96.26</v>
      </c>
      <c r="F28" s="19">
        <v>1.96</v>
      </c>
      <c r="G28" s="16">
        <f>C28*F28*12</f>
        <v>2264.0352000000003</v>
      </c>
      <c r="K28" s="16"/>
    </row>
    <row r="29" spans="1:11" x14ac:dyDescent="0.25">
      <c r="A29" s="20" t="s">
        <v>28</v>
      </c>
      <c r="B29" s="20"/>
      <c r="C29">
        <f>B2</f>
        <v>96.26</v>
      </c>
      <c r="F29" s="19">
        <v>0.41</v>
      </c>
      <c r="G29" s="16">
        <f>C29*F29*12</f>
        <v>473.5992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96.26</v>
      </c>
      <c r="G31" s="16">
        <v>5985.04</v>
      </c>
      <c r="K31" s="16"/>
    </row>
    <row r="32" spans="1:11" hidden="1" x14ac:dyDescent="0.25">
      <c r="A32" s="20" t="s">
        <v>23</v>
      </c>
      <c r="B32" s="20"/>
      <c r="C32">
        <f>B2</f>
        <v>96.26</v>
      </c>
      <c r="F32">
        <v>0.22</v>
      </c>
      <c r="G32" s="16">
        <f>C32*F32*12</f>
        <v>254.12640000000005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167.41810000000001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9294.3845000000019</v>
      </c>
    </row>
    <row r="39" spans="1:7" x14ac:dyDescent="0.25">
      <c r="B39" s="16" t="s">
        <v>35</v>
      </c>
      <c r="C39" s="16">
        <f>G37+G17+G18</f>
        <v>13140.785500000002</v>
      </c>
      <c r="D39" s="16"/>
      <c r="E39" s="16"/>
    </row>
    <row r="40" spans="1:7" x14ac:dyDescent="0.25">
      <c r="A40" s="2" t="s">
        <v>36</v>
      </c>
      <c r="B40" s="2"/>
      <c r="C40" s="16">
        <f>C15-C39</f>
        <v>4.4999999990977813E-3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15016.56</v>
      </c>
      <c r="D76" s="31"/>
      <c r="E76" s="31"/>
      <c r="F76" s="36">
        <f>C8+C12+C7</f>
        <v>4133.34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13140.79</v>
      </c>
      <c r="D83" s="31"/>
      <c r="E83" s="31"/>
      <c r="F83" s="36">
        <f>D8+D12+D7</f>
        <v>3601.02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1875.7699999999986</v>
      </c>
      <c r="D90" s="31"/>
      <c r="E90" s="31"/>
      <c r="F90" s="36">
        <f>G8+G12+G7</f>
        <v>532.32000000000016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4.4999999990977813E-3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4013.8191000000002</v>
      </c>
      <c r="D99" s="55">
        <f>C99</f>
        <v>4013.8191000000002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8722.678899999999</v>
      </c>
      <c r="D101" s="55">
        <f>G28+G29+G31</f>
        <v>8722.6743999999999</v>
      </c>
      <c r="E101" s="56"/>
      <c r="F101" s="40"/>
      <c r="G101" s="58">
        <f>C40</f>
        <v>4.4999999990977813E-3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404.29200000000003</v>
      </c>
      <c r="D102" s="55">
        <f>G27</f>
        <v>404.29200000000003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4133.34</v>
      </c>
      <c r="D103" s="55">
        <f>D8</f>
        <v>3601.02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17274.129999999997</v>
      </c>
      <c r="D105" s="55">
        <f>D99+D100+D101+D102+D103+F104</f>
        <v>16741.805499999999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15016.56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13140.79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13140.79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3846.4010000000003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404.29200000000003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2264.0352000000003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473.5992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5985.04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167.41810000000001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13140.7855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4.4999999990977813E-3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K7" sqref="K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132</v>
      </c>
      <c r="C1" s="2"/>
      <c r="D1" s="1"/>
      <c r="E1" s="1"/>
      <c r="F1" s="1"/>
      <c r="G1" s="1"/>
    </row>
    <row r="2" spans="1:7" x14ac:dyDescent="0.25">
      <c r="A2" t="s">
        <v>2</v>
      </c>
      <c r="B2">
        <v>102.1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973.01</v>
      </c>
      <c r="C6" s="10">
        <v>15752.1</v>
      </c>
      <c r="D6" s="6">
        <v>16039.2</v>
      </c>
      <c r="E6" s="7"/>
      <c r="F6" s="8"/>
      <c r="G6" s="10">
        <f>B6+C6-D6</f>
        <v>685.90999999999985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186.68</v>
      </c>
      <c r="C8" s="10">
        <v>3519.6</v>
      </c>
      <c r="D8" s="6">
        <v>3525.54</v>
      </c>
      <c r="E8" s="7"/>
      <c r="F8" s="8"/>
      <c r="G8" s="10">
        <f>B8+C8-D8</f>
        <v>180.73999999999978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1159.69</v>
      </c>
      <c r="C13" s="10">
        <f>C6+C8+C12+C7</f>
        <v>19271.7</v>
      </c>
      <c r="D13" s="6">
        <f>D6+D8+D12+D7</f>
        <v>19564.740000000002</v>
      </c>
      <c r="E13" s="7"/>
      <c r="F13" s="8"/>
      <c r="G13" s="10">
        <f>B13+C13-D13</f>
        <v>866.64999999999782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16039.2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391.29480000000001</v>
      </c>
    </row>
    <row r="18" spans="1:11" ht="30" customHeight="1" x14ac:dyDescent="0.25">
      <c r="A18" s="17" t="s">
        <v>19</v>
      </c>
      <c r="B18" s="17"/>
      <c r="C18">
        <f>B2</f>
        <v>102.1</v>
      </c>
      <c r="F18" s="18">
        <v>3.04</v>
      </c>
      <c r="G18" s="16">
        <f>C18*F18*12</f>
        <v>3724.6080000000002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102.1</v>
      </c>
      <c r="F27" s="19">
        <v>0.35</v>
      </c>
      <c r="G27" s="16">
        <f>C27*F27*12</f>
        <v>428.81999999999994</v>
      </c>
      <c r="K27" s="16"/>
    </row>
    <row r="28" spans="1:11" x14ac:dyDescent="0.25">
      <c r="A28" s="20" t="s">
        <v>27</v>
      </c>
      <c r="B28" s="20"/>
      <c r="C28">
        <f>B2</f>
        <v>102.1</v>
      </c>
      <c r="F28" s="19">
        <v>1.96</v>
      </c>
      <c r="G28" s="16">
        <f>C28*F28*12</f>
        <v>2401.3919999999998</v>
      </c>
      <c r="K28" s="16"/>
    </row>
    <row r="29" spans="1:11" x14ac:dyDescent="0.25">
      <c r="A29" s="20" t="s">
        <v>28</v>
      </c>
      <c r="B29" s="20"/>
      <c r="C29">
        <f>B2</f>
        <v>102.1</v>
      </c>
      <c r="F29" s="19">
        <v>0.41</v>
      </c>
      <c r="G29" s="16">
        <f>C29*F29*12</f>
        <v>502.33199999999999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102.1</v>
      </c>
      <c r="G31" s="16">
        <v>8395.11</v>
      </c>
      <c r="K31" s="16"/>
    </row>
    <row r="32" spans="1:11" hidden="1" x14ac:dyDescent="0.25">
      <c r="A32" s="20" t="s">
        <v>23</v>
      </c>
      <c r="B32" s="20"/>
      <c r="C32">
        <f>B2</f>
        <v>102.1</v>
      </c>
      <c r="F32">
        <v>0.22</v>
      </c>
      <c r="G32" s="16">
        <f>C32*F32*12</f>
        <v>269.54399999999998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195.6474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11923.3014</v>
      </c>
    </row>
    <row r="39" spans="1:7" x14ac:dyDescent="0.25">
      <c r="B39" s="16" t="s">
        <v>35</v>
      </c>
      <c r="C39" s="16">
        <f>G37+G17+G18</f>
        <v>16039.2042</v>
      </c>
      <c r="D39" s="16"/>
      <c r="E39" s="16"/>
    </row>
    <row r="40" spans="1:7" x14ac:dyDescent="0.25">
      <c r="A40" s="2" t="s">
        <v>36</v>
      </c>
      <c r="B40" s="2"/>
      <c r="C40" s="16">
        <f>C15-C39</f>
        <v>-4.1999999994004611E-3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43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973.01</v>
      </c>
      <c r="D75" s="31"/>
      <c r="E75" s="31"/>
      <c r="F75" s="36">
        <f>B8+B12</f>
        <v>186.68</v>
      </c>
      <c r="G75" s="37"/>
    </row>
    <row r="76" spans="1:8" x14ac:dyDescent="0.25">
      <c r="A76" s="35">
        <v>2</v>
      </c>
      <c r="B76" s="31" t="s">
        <v>52</v>
      </c>
      <c r="C76" s="31">
        <f>C6</f>
        <v>15752.1</v>
      </c>
      <c r="D76" s="31"/>
      <c r="E76" s="31"/>
      <c r="F76" s="36">
        <f>C8+C12+C7</f>
        <v>3519.6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16039.2</v>
      </c>
      <c r="D83" s="31"/>
      <c r="E83" s="31"/>
      <c r="F83" s="36">
        <f>D8+D12+D7</f>
        <v>3525.54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685.90999999999985</v>
      </c>
      <c r="D90" s="31"/>
      <c r="E90" s="31"/>
      <c r="F90" s="36">
        <f>G8+G12+G7</f>
        <v>180.73999999999978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-4.1999999994004611E-3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4311.5501999999997</v>
      </c>
      <c r="D99" s="55">
        <f>C99</f>
        <v>4311.5501999999997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11298.829800000001</v>
      </c>
      <c r="D101" s="55">
        <f>G28+G29+G31</f>
        <v>11298.834000000001</v>
      </c>
      <c r="E101" s="56"/>
      <c r="F101" s="40"/>
      <c r="G101" s="58">
        <f>C40</f>
        <v>-4.1999999994004611E-3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428.81999999999994</v>
      </c>
      <c r="D102" s="55">
        <f>G27</f>
        <v>428.81999999999994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3519.6</v>
      </c>
      <c r="D103" s="55">
        <f>D8</f>
        <v>3525.54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19558.8</v>
      </c>
      <c r="D105" s="55">
        <f>D99+D100+D101+D102+D103+F104</f>
        <v>19564.744200000001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43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15752.1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16039.2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16039.2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4115.9027999999998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428.81999999999994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2401.3919999999998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502.33199999999999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8395.11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195.6474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16039.2042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-4.1999999994004611E-3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133</v>
      </c>
      <c r="C1" s="2"/>
      <c r="D1" s="1"/>
      <c r="E1" s="1"/>
      <c r="F1" s="1"/>
      <c r="G1" s="1"/>
    </row>
    <row r="2" spans="1:7" x14ac:dyDescent="0.25">
      <c r="A2" t="s">
        <v>2</v>
      </c>
      <c r="B2">
        <v>53.4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102.34</v>
      </c>
      <c r="C6" s="10">
        <v>8330.4</v>
      </c>
      <c r="D6" s="6">
        <v>8432.74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-102.34</v>
      </c>
      <c r="C8" s="10">
        <v>6484.98</v>
      </c>
      <c r="D8" s="6">
        <v>6382.64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14815.38</v>
      </c>
      <c r="D13" s="6">
        <f>D6+D8+D12+D7</f>
        <v>14815.380000000001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8432.74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296.30760000000004</v>
      </c>
    </row>
    <row r="18" spans="1:11" ht="30" customHeight="1" x14ac:dyDescent="0.25">
      <c r="A18" s="17" t="s">
        <v>19</v>
      </c>
      <c r="B18" s="17"/>
      <c r="C18">
        <f>B2</f>
        <v>53.4</v>
      </c>
      <c r="F18" s="18">
        <v>3.04</v>
      </c>
      <c r="G18" s="16">
        <f>C18*F18*12</f>
        <v>1948.0319999999997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53.4</v>
      </c>
      <c r="F27" s="19">
        <v>0.35</v>
      </c>
      <c r="G27" s="16">
        <f>C27*F27*12</f>
        <v>224.27999999999997</v>
      </c>
      <c r="K27" s="16"/>
    </row>
    <row r="28" spans="1:11" x14ac:dyDescent="0.25">
      <c r="A28" s="20" t="s">
        <v>27</v>
      </c>
      <c r="B28" s="20"/>
      <c r="C28">
        <f>B2</f>
        <v>53.4</v>
      </c>
      <c r="F28" s="19">
        <v>1.96</v>
      </c>
      <c r="G28" s="16">
        <f>C28*F28*12</f>
        <v>1255.9680000000001</v>
      </c>
      <c r="K28" s="16"/>
    </row>
    <row r="29" spans="1:11" x14ac:dyDescent="0.25">
      <c r="A29" s="20" t="s">
        <v>28</v>
      </c>
      <c r="B29" s="20"/>
      <c r="C29">
        <f>B2</f>
        <v>53.4</v>
      </c>
      <c r="F29" s="19">
        <v>0.41</v>
      </c>
      <c r="G29" s="16">
        <f>C29*F29*12</f>
        <v>262.72799999999995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53.4</v>
      </c>
      <c r="G31" s="16">
        <v>4297.2700000000004</v>
      </c>
      <c r="K31" s="16"/>
    </row>
    <row r="32" spans="1:11" hidden="1" x14ac:dyDescent="0.25">
      <c r="A32" s="20" t="s">
        <v>23</v>
      </c>
      <c r="B32" s="20"/>
      <c r="C32">
        <f>B2</f>
        <v>53.4</v>
      </c>
      <c r="F32">
        <v>0.22</v>
      </c>
      <c r="G32" s="16">
        <f>C32*F32*12</f>
        <v>140.976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148.15380000000002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6188.3998000000011</v>
      </c>
    </row>
    <row r="39" spans="1:7" x14ac:dyDescent="0.25">
      <c r="B39" s="16" t="s">
        <v>35</v>
      </c>
      <c r="C39" s="16">
        <f>G37+G17+G18</f>
        <v>8432.7394000000004</v>
      </c>
      <c r="D39" s="16"/>
      <c r="E39" s="16"/>
    </row>
    <row r="40" spans="1:7" x14ac:dyDescent="0.25">
      <c r="A40" s="2" t="s">
        <v>36</v>
      </c>
      <c r="B40" s="2"/>
      <c r="C40" s="16">
        <f>C15-C39</f>
        <v>5.9999999939464033E-4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102.34</v>
      </c>
      <c r="D75" s="31"/>
      <c r="E75" s="31"/>
      <c r="F75" s="36">
        <f>B8+B12</f>
        <v>-102.34</v>
      </c>
      <c r="G75" s="37"/>
    </row>
    <row r="76" spans="1:8" x14ac:dyDescent="0.25">
      <c r="A76" s="35">
        <v>2</v>
      </c>
      <c r="B76" s="31" t="s">
        <v>52</v>
      </c>
      <c r="C76" s="31">
        <f>C6</f>
        <v>8330.4</v>
      </c>
      <c r="D76" s="31"/>
      <c r="E76" s="31"/>
      <c r="F76" s="36">
        <f>C8+C12+C7</f>
        <v>6484.98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8432.74</v>
      </c>
      <c r="D83" s="31"/>
      <c r="E83" s="31"/>
      <c r="F83" s="36">
        <f>D8+D12+D7</f>
        <v>6382.64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5.9999999939464033E-4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2392.4933999999998</v>
      </c>
      <c r="D99" s="55">
        <f>C99</f>
        <v>2392.4933999999998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5815.9665999999997</v>
      </c>
      <c r="D101" s="55">
        <f>G28+G29+G31</f>
        <v>5815.9660000000003</v>
      </c>
      <c r="E101" s="56"/>
      <c r="F101" s="40"/>
      <c r="G101" s="58">
        <f>C40</f>
        <v>5.9999999939464033E-4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224.27999999999997</v>
      </c>
      <c r="D102" s="55">
        <f>G27</f>
        <v>224.27999999999997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6484.98</v>
      </c>
      <c r="D103" s="55">
        <f>D8</f>
        <v>6382.64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14917.72</v>
      </c>
      <c r="D105" s="55">
        <f>D99+D100+D101+D102+D103+F104</f>
        <v>14815.379400000002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8330.4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8432.74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8432.74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2244.3395999999998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224.27999999999997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1255.9680000000001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262.72799999999995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4297.2700000000004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148.15380000000002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8432.7394000000004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5.9999999939464033E-4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134</v>
      </c>
      <c r="C1" s="2"/>
      <c r="D1" s="1"/>
      <c r="E1" s="1"/>
      <c r="F1" s="1"/>
      <c r="G1" s="1"/>
    </row>
    <row r="2" spans="1:7" x14ac:dyDescent="0.25">
      <c r="A2" t="s">
        <v>2</v>
      </c>
      <c r="B2">
        <v>99.24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8626.7999999999993</v>
      </c>
      <c r="D6" s="6">
        <v>7907.9</v>
      </c>
      <c r="E6" s="7"/>
      <c r="F6" s="8"/>
      <c r="G6" s="10">
        <f>B6+C6-D6</f>
        <v>718.89999999999964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5094.66</v>
      </c>
      <c r="D8" s="6">
        <v>4562.34</v>
      </c>
      <c r="E8" s="7"/>
      <c r="F8" s="8"/>
      <c r="G8" s="10">
        <f>B8+C8-D8</f>
        <v>532.31999999999971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13721.46</v>
      </c>
      <c r="D13" s="6">
        <f>D6+D8+D12+D7</f>
        <v>12470.24</v>
      </c>
      <c r="E13" s="7"/>
      <c r="F13" s="8"/>
      <c r="G13" s="10">
        <f>B13+C13-D13</f>
        <v>1251.2199999999993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7907.9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249.40479999999999</v>
      </c>
    </row>
    <row r="18" spans="1:11" ht="30" customHeight="1" x14ac:dyDescent="0.25">
      <c r="A18" s="17" t="s">
        <v>19</v>
      </c>
      <c r="B18" s="17"/>
      <c r="C18">
        <f>B2</f>
        <v>99.24</v>
      </c>
      <c r="F18" s="18">
        <v>3.04</v>
      </c>
      <c r="G18" s="16">
        <f>C18*F18*12</f>
        <v>3620.2752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99.24</v>
      </c>
      <c r="F27" s="19">
        <v>0.35</v>
      </c>
      <c r="G27" s="16">
        <f>C27*F27*12</f>
        <v>416.80799999999994</v>
      </c>
      <c r="K27" s="16"/>
    </row>
    <row r="28" spans="1:11" x14ac:dyDescent="0.25">
      <c r="A28" s="20" t="s">
        <v>27</v>
      </c>
      <c r="B28" s="20"/>
      <c r="C28">
        <f>B2</f>
        <v>99.24</v>
      </c>
      <c r="F28" s="19">
        <v>1.96</v>
      </c>
      <c r="G28" s="16">
        <f>C28*F28*12</f>
        <v>2334.1247999999996</v>
      </c>
      <c r="K28" s="16"/>
    </row>
    <row r="29" spans="1:11" x14ac:dyDescent="0.25">
      <c r="A29" s="20" t="s">
        <v>28</v>
      </c>
      <c r="B29" s="20"/>
      <c r="C29">
        <f>B2</f>
        <v>99.24</v>
      </c>
      <c r="F29" s="19">
        <v>0.41</v>
      </c>
      <c r="G29" s="16">
        <f>C29*F29*12</f>
        <v>488.2607999999999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99.24</v>
      </c>
      <c r="G31" s="16">
        <v>674.32</v>
      </c>
      <c r="K31" s="16"/>
    </row>
    <row r="32" spans="1:11" hidden="1" x14ac:dyDescent="0.25">
      <c r="A32" s="20" t="s">
        <v>23</v>
      </c>
      <c r="B32" s="20"/>
      <c r="C32">
        <f>B2</f>
        <v>99.24</v>
      </c>
      <c r="F32">
        <v>0.22</v>
      </c>
      <c r="G32" s="16">
        <f>C32*F32*12</f>
        <v>261.99360000000001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124.7024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4038.2159999999999</v>
      </c>
    </row>
    <row r="39" spans="1:7" x14ac:dyDescent="0.25">
      <c r="B39" s="16" t="s">
        <v>35</v>
      </c>
      <c r="C39" s="16">
        <f>G37+G17+G18</f>
        <v>7907.8959999999997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3.9999999999054126E-3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47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8626.7999999999993</v>
      </c>
      <c r="D76" s="31"/>
      <c r="E76" s="31"/>
      <c r="F76" s="36">
        <f>C8+C12+C7</f>
        <v>5094.66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7907.9</v>
      </c>
      <c r="D83" s="31"/>
      <c r="E83" s="31"/>
      <c r="F83" s="36">
        <f>D8+D12+D7</f>
        <v>4562.34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718.89999999999964</v>
      </c>
      <c r="D90" s="31"/>
      <c r="E90" s="31"/>
      <c r="F90" s="36">
        <f>G8+G12+G7</f>
        <v>532.31999999999971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3.9999999999054126E-3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3994.3824</v>
      </c>
      <c r="D99" s="55">
        <f>C99</f>
        <v>3994.3824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3496.7095999999997</v>
      </c>
      <c r="D101" s="55">
        <f>G28+G29+G31</f>
        <v>3496.7055999999998</v>
      </c>
      <c r="E101" s="56"/>
      <c r="F101" s="40"/>
      <c r="G101" s="58">
        <f>C40</f>
        <v>3.9999999999054126E-3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416.80799999999994</v>
      </c>
      <c r="D102" s="55">
        <f>G27</f>
        <v>416.80799999999994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5094.66</v>
      </c>
      <c r="D103" s="55">
        <f>D8</f>
        <v>4562.34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13002.56</v>
      </c>
      <c r="D105" s="55">
        <f>D99+D100+D101+D102+D103+F104</f>
        <v>12470.236000000001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47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8626.7999999999993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7907.9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7907.9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3869.68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416.80799999999994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2334.1247999999996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488.2607999999999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674.32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124.7024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7907.8959999999988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3.9999999999054126E-3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90</v>
      </c>
      <c r="C1" s="2"/>
      <c r="D1" s="1"/>
      <c r="E1" s="1"/>
      <c r="F1" s="1"/>
      <c r="G1" s="1"/>
    </row>
    <row r="2" spans="1:7" x14ac:dyDescent="0.25">
      <c r="A2" t="s">
        <v>2</v>
      </c>
      <c r="B2">
        <v>54.6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655.20000000000005</v>
      </c>
      <c r="C6" s="10">
        <v>8517.6</v>
      </c>
      <c r="D6" s="6">
        <v>9172.7999999999993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532.32000000000005</v>
      </c>
      <c r="D8" s="6">
        <v>532.32000000000005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655.20000000000005</v>
      </c>
      <c r="C13" s="10">
        <f>C6+C8+C12+C7</f>
        <v>9049.92</v>
      </c>
      <c r="D13" s="6">
        <f>D6+D8+D12+D7</f>
        <v>9705.119999999999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9172.7999999999993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194.10239999999999</v>
      </c>
    </row>
    <row r="18" spans="1:11" ht="30" customHeight="1" x14ac:dyDescent="0.25">
      <c r="A18" s="17" t="s">
        <v>19</v>
      </c>
      <c r="B18" s="17"/>
      <c r="C18">
        <f>B2</f>
        <v>54.6</v>
      </c>
      <c r="F18" s="18">
        <v>3.04</v>
      </c>
      <c r="G18" s="16">
        <f>C18*F18*12</f>
        <v>1991.808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54.6</v>
      </c>
      <c r="F27" s="19">
        <v>0.35</v>
      </c>
      <c r="G27" s="16">
        <f>C27*F27*12</f>
        <v>229.32</v>
      </c>
      <c r="K27" s="16"/>
    </row>
    <row r="28" spans="1:11" x14ac:dyDescent="0.25">
      <c r="A28" s="20" t="s">
        <v>27</v>
      </c>
      <c r="B28" s="20"/>
      <c r="C28">
        <f>B2</f>
        <v>54.6</v>
      </c>
      <c r="F28" s="19">
        <v>1.96</v>
      </c>
      <c r="G28" s="16">
        <f>C28*F28*12</f>
        <v>1284.192</v>
      </c>
      <c r="K28" s="16"/>
    </row>
    <row r="29" spans="1:11" x14ac:dyDescent="0.25">
      <c r="A29" s="20" t="s">
        <v>28</v>
      </c>
      <c r="B29" s="20"/>
      <c r="C29">
        <f>B2</f>
        <v>54.6</v>
      </c>
      <c r="F29" s="19">
        <v>0.41</v>
      </c>
      <c r="G29" s="16">
        <f>C29*F29*12</f>
        <v>268.63200000000001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54.6</v>
      </c>
      <c r="G31" s="16">
        <v>5107.6899999999996</v>
      </c>
      <c r="K31" s="16"/>
    </row>
    <row r="32" spans="1:11" hidden="1" x14ac:dyDescent="0.25">
      <c r="A32" s="20" t="s">
        <v>23</v>
      </c>
      <c r="B32" s="20"/>
      <c r="C32">
        <f>B2</f>
        <v>54.6</v>
      </c>
      <c r="F32">
        <v>0.22</v>
      </c>
      <c r="G32" s="16">
        <f>C32*F32*12</f>
        <v>144.14400000000001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97.051199999999994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6986.8851999999997</v>
      </c>
    </row>
    <row r="39" spans="1:7" x14ac:dyDescent="0.25">
      <c r="B39" s="16" t="s">
        <v>35</v>
      </c>
      <c r="C39" s="16">
        <f>G37+G17+G18</f>
        <v>9172.7955999999995</v>
      </c>
      <c r="D39" s="16"/>
      <c r="E39" s="16"/>
    </row>
    <row r="40" spans="1:7" x14ac:dyDescent="0.25">
      <c r="A40" s="2" t="s">
        <v>36</v>
      </c>
      <c r="B40" s="2"/>
      <c r="C40" s="16">
        <f>C15-C39</f>
        <v>4.3999999998050043E-3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42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655.20000000000005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8517.6</v>
      </c>
      <c r="D76" s="31"/>
      <c r="E76" s="31"/>
      <c r="F76" s="36">
        <f>C8+C12+C7</f>
        <v>532.32000000000005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9172.7999999999993</v>
      </c>
      <c r="D83" s="31"/>
      <c r="E83" s="31"/>
      <c r="F83" s="36">
        <f>D8+D12+D7</f>
        <v>532.32000000000005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4.3999999998050043E-3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2282.9615999999996</v>
      </c>
      <c r="D99" s="55">
        <f>C99</f>
        <v>2282.9615999999996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6660.518399999999</v>
      </c>
      <c r="D101" s="55">
        <f>G28+G29+G31</f>
        <v>6660.5139999999992</v>
      </c>
      <c r="E101" s="56"/>
      <c r="F101" s="40"/>
      <c r="G101" s="58">
        <f>C40</f>
        <v>4.3999999998050043E-3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229.32</v>
      </c>
      <c r="D102" s="55">
        <f>G27</f>
        <v>229.32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532.32000000000005</v>
      </c>
      <c r="D103" s="55">
        <f>D8</f>
        <v>532.32000000000005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9705.119999999999</v>
      </c>
      <c r="D105" s="55">
        <f>D99+D100+D101+D102+D103+F104</f>
        <v>9705.1155999999974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42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8517.6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9172.7999999999993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9172.7999999999993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2185.9103999999998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229.32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1284.192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268.63200000000001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5107.6899999999996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97.051199999999994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9172.7955999999995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4.3999999998050043E-3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135</v>
      </c>
      <c r="C1" s="2"/>
      <c r="D1" s="1"/>
      <c r="E1" s="1"/>
      <c r="F1" s="1"/>
      <c r="G1" s="1"/>
    </row>
    <row r="2" spans="1:7" x14ac:dyDescent="0.25">
      <c r="A2" t="s">
        <v>2</v>
      </c>
      <c r="B2">
        <v>53.2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8299.2000000000007</v>
      </c>
      <c r="D6" s="6">
        <v>8118.47</v>
      </c>
      <c r="E6" s="7"/>
      <c r="F6" s="8"/>
      <c r="G6" s="10">
        <f>B6+C6-D6</f>
        <v>180.73000000000047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4399.5</v>
      </c>
      <c r="D8" s="6">
        <v>4222.0600000000004</v>
      </c>
      <c r="E8" s="7"/>
      <c r="F8" s="8"/>
      <c r="G8" s="10">
        <f>B8+C8-D8</f>
        <v>177.4399999999996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12698.7</v>
      </c>
      <c r="D13" s="6">
        <f>D6+D8+D12+D7</f>
        <v>12340.53</v>
      </c>
      <c r="E13" s="7"/>
      <c r="F13" s="8"/>
      <c r="G13" s="10">
        <f>B13+C13-D13</f>
        <v>358.17000000000007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8118.47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246.81060000000002</v>
      </c>
    </row>
    <row r="18" spans="1:11" ht="30" customHeight="1" x14ac:dyDescent="0.25">
      <c r="A18" s="17" t="s">
        <v>19</v>
      </c>
      <c r="B18" s="17"/>
      <c r="C18">
        <f>B2</f>
        <v>53.2</v>
      </c>
      <c r="F18" s="18">
        <v>3.04</v>
      </c>
      <c r="G18" s="16">
        <f>C18*F18*12</f>
        <v>1940.7360000000001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53.2</v>
      </c>
      <c r="F27" s="19">
        <v>0.35</v>
      </c>
      <c r="G27" s="16">
        <f>C27*F27*12</f>
        <v>223.44</v>
      </c>
      <c r="K27" s="16"/>
    </row>
    <row r="28" spans="1:11" x14ac:dyDescent="0.25">
      <c r="A28" s="20" t="s">
        <v>27</v>
      </c>
      <c r="B28" s="20"/>
      <c r="C28">
        <f>B2</f>
        <v>53.2</v>
      </c>
      <c r="F28" s="19">
        <v>1.96</v>
      </c>
      <c r="G28" s="16">
        <f>C28*F28*12</f>
        <v>1251.2640000000001</v>
      </c>
      <c r="K28" s="16"/>
    </row>
    <row r="29" spans="1:11" x14ac:dyDescent="0.25">
      <c r="A29" s="20" t="s">
        <v>28</v>
      </c>
      <c r="B29" s="20"/>
      <c r="C29">
        <f>B2</f>
        <v>53.2</v>
      </c>
      <c r="F29" s="19">
        <v>0.41</v>
      </c>
      <c r="G29" s="16">
        <f>C29*F29*12</f>
        <v>261.74400000000003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53.2</v>
      </c>
      <c r="G31" s="16">
        <v>4071.07</v>
      </c>
      <c r="K31" s="16"/>
    </row>
    <row r="32" spans="1:11" hidden="1" x14ac:dyDescent="0.25">
      <c r="A32" s="20" t="s">
        <v>23</v>
      </c>
      <c r="B32" s="20"/>
      <c r="C32">
        <f>B2</f>
        <v>53.2</v>
      </c>
      <c r="F32">
        <v>0.22</v>
      </c>
      <c r="G32" s="16">
        <f>C32*F32*12</f>
        <v>140.44800000000001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123.40530000000001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5930.9233000000004</v>
      </c>
    </row>
    <row r="39" spans="1:7" x14ac:dyDescent="0.25">
      <c r="B39" s="16" t="s">
        <v>35</v>
      </c>
      <c r="C39" s="16">
        <f>G37+G17+G18</f>
        <v>8118.4699000000001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1.0000000020227162E-4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48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8299.2000000000007</v>
      </c>
      <c r="D76" s="31"/>
      <c r="E76" s="31"/>
      <c r="F76" s="36">
        <f>C8+C12+C7</f>
        <v>4399.5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8118.47</v>
      </c>
      <c r="D83" s="31"/>
      <c r="E83" s="31"/>
      <c r="F83" s="36">
        <f>D8+D12+D7</f>
        <v>4222.0600000000004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180.73000000000047</v>
      </c>
      <c r="D90" s="31"/>
      <c r="E90" s="31"/>
      <c r="F90" s="36">
        <f>G8+G12+G7</f>
        <v>177.4399999999996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1.0000000020227162E-4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2310.9519</v>
      </c>
      <c r="D99" s="55">
        <f>C99</f>
        <v>2310.9519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5584.0781000000006</v>
      </c>
      <c r="D101" s="55">
        <f>G28+G29+G31</f>
        <v>5584.0780000000004</v>
      </c>
      <c r="E101" s="56"/>
      <c r="F101" s="40"/>
      <c r="G101" s="58">
        <f>C40</f>
        <v>1.0000000020227162E-4</v>
      </c>
      <c r="H101" s="48"/>
    </row>
    <row r="102" spans="1:8" x14ac:dyDescent="0.25">
      <c r="A102" s="53">
        <v>4</v>
      </c>
      <c r="B102" s="59" t="s">
        <v>79</v>
      </c>
      <c r="C102" s="57">
        <f>G27</f>
        <v>223.44</v>
      </c>
      <c r="D102" s="55">
        <f>G27</f>
        <v>223.44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4399.5</v>
      </c>
      <c r="D103" s="55">
        <f>D8</f>
        <v>4222.0600000000004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12517.970000000001</v>
      </c>
      <c r="D105" s="55">
        <f>D99+D100+D101+D102+D103+F104</f>
        <v>12340.529900000001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48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8299.2000000000007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8118.47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8118.47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2187.5466000000001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223.44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1251.2640000000001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261.74400000000003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4071.07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123.40530000000001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8118.469900000001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1.0000000020227162E-4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136</v>
      </c>
      <c r="C1" s="2"/>
      <c r="D1" s="1"/>
      <c r="E1" s="1"/>
      <c r="F1" s="1"/>
      <c r="G1" s="1"/>
    </row>
    <row r="2" spans="1:7" x14ac:dyDescent="0.25">
      <c r="A2" t="s">
        <v>2</v>
      </c>
      <c r="B2">
        <v>177.5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542.02</v>
      </c>
      <c r="C6" s="10">
        <v>27690</v>
      </c>
      <c r="D6" s="6">
        <v>24021.16</v>
      </c>
      <c r="E6" s="7"/>
      <c r="F6" s="8"/>
      <c r="G6" s="10">
        <f>B6+C6-D6</f>
        <v>4210.8600000000006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7046.5</v>
      </c>
      <c r="D8" s="6">
        <v>6477.45</v>
      </c>
      <c r="E8" s="7"/>
      <c r="F8" s="8"/>
      <c r="G8" s="10">
        <f>B8+C8-D8</f>
        <v>569.05000000000018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542.02</v>
      </c>
      <c r="C13" s="10">
        <f>C6+C8+C12+C7</f>
        <v>34736.5</v>
      </c>
      <c r="D13" s="6">
        <f>D6+D8+D12+D7</f>
        <v>30498.61</v>
      </c>
      <c r="E13" s="7"/>
      <c r="F13" s="8"/>
      <c r="G13" s="10">
        <f>B13+C13-D13</f>
        <v>4779.9099999999962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24021.16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609.97220000000004</v>
      </c>
    </row>
    <row r="18" spans="1:11" ht="30" customHeight="1" x14ac:dyDescent="0.25">
      <c r="A18" s="17" t="s">
        <v>19</v>
      </c>
      <c r="B18" s="17"/>
      <c r="C18">
        <f>B2</f>
        <v>177.5</v>
      </c>
      <c r="F18" s="18">
        <v>3.04</v>
      </c>
      <c r="G18" s="16">
        <f>C18*F18*12</f>
        <v>6475.2000000000007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177.5</v>
      </c>
      <c r="F27" s="19">
        <v>0.35</v>
      </c>
      <c r="G27" s="16">
        <f>C27*F27*12</f>
        <v>745.49999999999989</v>
      </c>
      <c r="K27" s="16"/>
    </row>
    <row r="28" spans="1:11" x14ac:dyDescent="0.25">
      <c r="A28" s="20" t="s">
        <v>27</v>
      </c>
      <c r="B28" s="20"/>
      <c r="C28">
        <f>B2</f>
        <v>177.5</v>
      </c>
      <c r="F28" s="19">
        <v>1.96</v>
      </c>
      <c r="G28" s="16">
        <f>C28*F28*12</f>
        <v>4174.7999999999993</v>
      </c>
      <c r="K28" s="16"/>
    </row>
    <row r="29" spans="1:11" x14ac:dyDescent="0.25">
      <c r="A29" s="20" t="s">
        <v>28</v>
      </c>
      <c r="B29" s="20"/>
      <c r="C29">
        <f>B2</f>
        <v>177.5</v>
      </c>
      <c r="F29" s="19">
        <v>0.41</v>
      </c>
      <c r="G29" s="16">
        <f>C29*F29*12</f>
        <v>873.3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177.5</v>
      </c>
      <c r="G31" s="16">
        <v>4687.12</v>
      </c>
      <c r="K31" s="16"/>
    </row>
    <row r="32" spans="1:11" hidden="1" x14ac:dyDescent="0.25">
      <c r="A32" s="20" t="s">
        <v>23</v>
      </c>
      <c r="B32" s="20"/>
      <c r="C32">
        <f>B2</f>
        <v>177.5</v>
      </c>
      <c r="F32">
        <v>0.22</v>
      </c>
      <c r="G32" s="16">
        <f>C32*F32*12</f>
        <v>468.59999999999997</v>
      </c>
    </row>
    <row r="33" spans="1:7" x14ac:dyDescent="0.25">
      <c r="A33" s="20" t="s">
        <v>31</v>
      </c>
      <c r="B33" s="20"/>
      <c r="G33">
        <v>6150.28</v>
      </c>
    </row>
    <row r="34" spans="1:7" ht="28.15" customHeight="1" x14ac:dyDescent="0.25">
      <c r="A34" s="20" t="s">
        <v>32</v>
      </c>
      <c r="B34" s="20"/>
      <c r="G34" s="16">
        <f>D13*1/100</f>
        <v>304.98610000000002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16935.986099999998</v>
      </c>
    </row>
    <row r="39" spans="1:7" x14ac:dyDescent="0.25">
      <c r="B39" s="16" t="s">
        <v>35</v>
      </c>
      <c r="C39" s="16">
        <f>G37+G17+G18</f>
        <v>24021.158299999999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1.7000000007101335E-3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50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542.02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27690</v>
      </c>
      <c r="D76" s="31"/>
      <c r="E76" s="31"/>
      <c r="F76" s="36">
        <f>C8+C12+C7</f>
        <v>7046.5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24021.16</v>
      </c>
      <c r="D83" s="31"/>
      <c r="E83" s="31"/>
      <c r="F83" s="36">
        <f>D8+D12+D7</f>
        <v>6477.45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4210.8600000000006</v>
      </c>
      <c r="D90" s="31"/>
      <c r="E90" s="31"/>
      <c r="F90" s="36">
        <f>G8+G12+G7</f>
        <v>569.05000000000018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1.7000000007101335E-3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7390.158300000001</v>
      </c>
      <c r="D99" s="55">
        <f>C99</f>
        <v>7390.158300000001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6150.28</v>
      </c>
      <c r="D100" s="51">
        <f>G33+G30</f>
        <v>6150.28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9735.2217000000001</v>
      </c>
      <c r="D101" s="55">
        <f>G28+G29+G31</f>
        <v>9735.2199999999993</v>
      </c>
      <c r="E101" s="56"/>
      <c r="F101" s="40"/>
      <c r="G101" s="58">
        <f>C40</f>
        <v>1.7000000007101335E-3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745.49999999999989</v>
      </c>
      <c r="D102" s="55">
        <f>G27</f>
        <v>745.49999999999989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7046.5</v>
      </c>
      <c r="D103" s="55">
        <f>D8</f>
        <v>6477.45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31067.660000000003</v>
      </c>
      <c r="D105" s="55">
        <f>D99+D100+D101+D102+D103+F104</f>
        <v>30498.608300000004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50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27690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24021.16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24021.16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7085.1722000000009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745.49999999999989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4174.7999999999993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873.3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4687.12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6150.28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304.98610000000002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24021.158299999996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1.7000000007101335E-3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L7" sqref="L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137</v>
      </c>
      <c r="C1" s="2"/>
      <c r="D1" s="1"/>
      <c r="E1" s="1"/>
      <c r="F1" s="1"/>
      <c r="G1" s="1"/>
    </row>
    <row r="2" spans="1:7" x14ac:dyDescent="0.25">
      <c r="A2" t="s">
        <v>2</v>
      </c>
      <c r="B2">
        <v>177.8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7842.8</v>
      </c>
      <c r="C6" s="10">
        <v>27736.799999999999</v>
      </c>
      <c r="D6" s="6">
        <v>23250.12</v>
      </c>
      <c r="E6" s="7"/>
      <c r="F6" s="8"/>
      <c r="G6" s="10">
        <f>B6+C6-D6</f>
        <v>12329.48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2480.6</v>
      </c>
      <c r="C8" s="10">
        <v>5395.26</v>
      </c>
      <c r="D8" s="6">
        <v>3489.47</v>
      </c>
      <c r="E8" s="7"/>
      <c r="F8" s="8"/>
      <c r="G8" s="10">
        <f>B8+C8-D8</f>
        <v>4386.3900000000012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10323.4</v>
      </c>
      <c r="C13" s="10">
        <f>C6+C8+C12+C7</f>
        <v>33132.06</v>
      </c>
      <c r="D13" s="6">
        <f>D6+D8+D12+D7</f>
        <v>26739.59</v>
      </c>
      <c r="E13" s="7"/>
      <c r="F13" s="8"/>
      <c r="G13" s="10">
        <f>B13+C13-D13</f>
        <v>16715.87</v>
      </c>
    </row>
    <row r="14" spans="1:7" ht="55.15" customHeight="1" thickBot="1" x14ac:dyDescent="0.3">
      <c r="A14" s="3" t="s">
        <v>15</v>
      </c>
      <c r="B14" s="3"/>
      <c r="C14" s="13">
        <v>-5021.16</v>
      </c>
    </row>
    <row r="15" spans="1:7" ht="30" customHeight="1" x14ac:dyDescent="0.25">
      <c r="A15" s="2" t="s">
        <v>16</v>
      </c>
      <c r="B15" s="2"/>
      <c r="C15">
        <f>D6+C14</f>
        <v>18228.96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534.79179999999997</v>
      </c>
    </row>
    <row r="18" spans="1:11" ht="30" customHeight="1" x14ac:dyDescent="0.25">
      <c r="A18" s="17" t="s">
        <v>19</v>
      </c>
      <c r="B18" s="17"/>
      <c r="C18">
        <f>B2</f>
        <v>177.8</v>
      </c>
      <c r="F18" s="18">
        <v>3.04</v>
      </c>
      <c r="G18" s="16">
        <f>C18*F18*12</f>
        <v>6486.1440000000002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177.8</v>
      </c>
      <c r="F27" s="19">
        <v>0.35</v>
      </c>
      <c r="G27" s="16">
        <f>C27*F27*12</f>
        <v>746.76</v>
      </c>
      <c r="K27" s="16"/>
    </row>
    <row r="28" spans="1:11" x14ac:dyDescent="0.25">
      <c r="A28" s="20" t="s">
        <v>27</v>
      </c>
      <c r="B28" s="20"/>
      <c r="C28">
        <f>B2</f>
        <v>177.8</v>
      </c>
      <c r="F28" s="19">
        <v>1.96</v>
      </c>
      <c r="G28" s="16">
        <f>C28*F28*12</f>
        <v>4181.8559999999998</v>
      </c>
      <c r="K28" s="16"/>
    </row>
    <row r="29" spans="1:11" x14ac:dyDescent="0.25">
      <c r="A29" s="20" t="s">
        <v>28</v>
      </c>
      <c r="B29" s="20"/>
      <c r="C29">
        <f>B2</f>
        <v>177.8</v>
      </c>
      <c r="F29" s="19">
        <v>0.41</v>
      </c>
      <c r="G29" s="16">
        <f>C29*F29*12</f>
        <v>874.77599999999995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177.8</v>
      </c>
      <c r="G31" s="16">
        <v>5137.24</v>
      </c>
      <c r="K31" s="16"/>
    </row>
    <row r="32" spans="1:11" hidden="1" x14ac:dyDescent="0.25">
      <c r="A32" s="20" t="s">
        <v>23</v>
      </c>
      <c r="B32" s="20"/>
      <c r="C32">
        <f>B2</f>
        <v>177.8</v>
      </c>
      <c r="F32">
        <v>0.22</v>
      </c>
      <c r="G32" s="16">
        <f>C32*F32*12</f>
        <v>469.392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267.39589999999998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11208.027899999999</v>
      </c>
    </row>
    <row r="39" spans="1:7" x14ac:dyDescent="0.25">
      <c r="B39" s="16" t="s">
        <v>35</v>
      </c>
      <c r="C39" s="16">
        <f>G37+G17+G18</f>
        <v>18228.9637</v>
      </c>
      <c r="D39" s="16"/>
      <c r="E39" s="16"/>
    </row>
    <row r="40" spans="1:7" x14ac:dyDescent="0.25">
      <c r="A40" s="2" t="s">
        <v>36</v>
      </c>
      <c r="B40" s="2"/>
      <c r="C40" s="16">
        <f>C15-C39</f>
        <v>-3.7000000011175871E-3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51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7842.8</v>
      </c>
      <c r="D75" s="31"/>
      <c r="E75" s="31"/>
      <c r="F75" s="36">
        <f>B8+B12</f>
        <v>2480.6</v>
      </c>
      <c r="G75" s="37"/>
    </row>
    <row r="76" spans="1:8" x14ac:dyDescent="0.25">
      <c r="A76" s="35">
        <v>2</v>
      </c>
      <c r="B76" s="31" t="s">
        <v>52</v>
      </c>
      <c r="C76" s="31">
        <f>C6</f>
        <v>27736.799999999999</v>
      </c>
      <c r="D76" s="31"/>
      <c r="E76" s="31"/>
      <c r="F76" s="36">
        <f>C8+C12+C7</f>
        <v>5395.26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23250.12</v>
      </c>
      <c r="D83" s="31"/>
      <c r="E83" s="31"/>
      <c r="F83" s="36">
        <f>D8+D12+D7</f>
        <v>3489.47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12329.48</v>
      </c>
      <c r="D90" s="31"/>
      <c r="E90" s="31"/>
      <c r="F90" s="36">
        <f>G8+G12+G7</f>
        <v>4386.3900000000012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-3.7000000011175871E-3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7288.3317000000006</v>
      </c>
      <c r="D99" s="55">
        <f>C99</f>
        <v>7288.3317000000006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10193.868299999998</v>
      </c>
      <c r="D101" s="55">
        <f>G28+G29+G31</f>
        <v>10193.871999999999</v>
      </c>
      <c r="E101" s="56"/>
      <c r="F101" s="40"/>
      <c r="G101" s="58">
        <f>C40</f>
        <v>-3.7000000011175871E-3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746.76</v>
      </c>
      <c r="D102" s="55">
        <f>G27</f>
        <v>746.76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5395.26</v>
      </c>
      <c r="D103" s="55">
        <f>D8</f>
        <v>3489.47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23624.219999999994</v>
      </c>
      <c r="D105" s="55">
        <f>D99+D100+D101+D102+D103+F104</f>
        <v>21718.433699999998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51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-5021.16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27736.799999999999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23250.12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18228.96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7020.9358000000002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746.76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4181.8559999999998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874.77599999999995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5137.24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267.39589999999998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18228.9637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-3.7000000011175871E-3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138</v>
      </c>
      <c r="C1" s="2"/>
      <c r="D1" s="1"/>
      <c r="E1" s="1"/>
      <c r="F1" s="1"/>
      <c r="G1" s="1"/>
    </row>
    <row r="2" spans="1:7" x14ac:dyDescent="0.25">
      <c r="A2" t="s">
        <v>2</v>
      </c>
      <c r="B2">
        <v>486.9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41599.53</v>
      </c>
      <c r="C6" s="10">
        <v>75956.399999999994</v>
      </c>
      <c r="D6" s="6">
        <v>71539.039999999994</v>
      </c>
      <c r="E6" s="7"/>
      <c r="F6" s="8"/>
      <c r="G6" s="10">
        <f>B6+C6-D6</f>
        <v>46016.89</v>
      </c>
    </row>
    <row r="7" spans="1:7" ht="47.45" customHeight="1" thickBot="1" x14ac:dyDescent="0.3">
      <c r="A7" s="9" t="s">
        <v>8</v>
      </c>
      <c r="B7" s="10"/>
      <c r="C7" s="10">
        <v>9367.27</v>
      </c>
      <c r="D7" s="6">
        <v>8373.82</v>
      </c>
      <c r="E7" s="7"/>
      <c r="F7" s="8"/>
      <c r="G7" s="10">
        <f>B7+C7-D7</f>
        <v>993.45000000000073</v>
      </c>
    </row>
    <row r="8" spans="1:7" ht="48" thickBot="1" x14ac:dyDescent="0.3">
      <c r="A8" s="9" t="s">
        <v>9</v>
      </c>
      <c r="B8" s="10">
        <v>5464.78</v>
      </c>
      <c r="C8" s="10">
        <v>21383.759999999998</v>
      </c>
      <c r="D8" s="6">
        <v>19828.509999999998</v>
      </c>
      <c r="E8" s="7"/>
      <c r="F8" s="8"/>
      <c r="G8" s="10">
        <f>B8+C8-D8</f>
        <v>7020.0299999999988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47064.31</v>
      </c>
      <c r="C13" s="10">
        <f>C6+C8+C12+C7</f>
        <v>106707.43</v>
      </c>
      <c r="D13" s="6">
        <f>D6+D8+D12+D7</f>
        <v>99741.37</v>
      </c>
      <c r="E13" s="7"/>
      <c r="F13" s="8"/>
      <c r="G13" s="10">
        <f>B13+C13-D13</f>
        <v>54030.369999999995</v>
      </c>
    </row>
    <row r="14" spans="1:7" ht="55.15" customHeight="1" thickBot="1" x14ac:dyDescent="0.3">
      <c r="A14" s="3" t="s">
        <v>15</v>
      </c>
      <c r="B14" s="3"/>
      <c r="C14" s="13">
        <v>51806.65</v>
      </c>
    </row>
    <row r="15" spans="1:7" ht="30" customHeight="1" x14ac:dyDescent="0.25">
      <c r="A15" s="2" t="s">
        <v>16</v>
      </c>
      <c r="B15" s="2"/>
      <c r="C15">
        <f>D6+C14</f>
        <v>123345.69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1994.8273999999999</v>
      </c>
    </row>
    <row r="18" spans="1:11" ht="30" customHeight="1" x14ac:dyDescent="0.25">
      <c r="A18" s="17" t="s">
        <v>19</v>
      </c>
      <c r="B18" s="17"/>
      <c r="C18">
        <f>B2</f>
        <v>486.9</v>
      </c>
      <c r="F18" s="18">
        <v>3.04</v>
      </c>
      <c r="G18" s="16">
        <f>C18*F18*12</f>
        <v>17762.112000000001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486.9</v>
      </c>
      <c r="F27" s="19">
        <v>0.35</v>
      </c>
      <c r="G27" s="16">
        <f>C27*F27*12</f>
        <v>2044.98</v>
      </c>
      <c r="K27" s="16"/>
    </row>
    <row r="28" spans="1:11" x14ac:dyDescent="0.25">
      <c r="A28" s="20" t="s">
        <v>27</v>
      </c>
      <c r="B28" s="20"/>
      <c r="C28">
        <f>B2</f>
        <v>486.9</v>
      </c>
      <c r="F28" s="19">
        <v>1.96</v>
      </c>
      <c r="G28" s="16">
        <f>C28*F28*12</f>
        <v>11451.887999999999</v>
      </c>
      <c r="K28" s="16"/>
    </row>
    <row r="29" spans="1:11" x14ac:dyDescent="0.25">
      <c r="A29" s="20" t="s">
        <v>28</v>
      </c>
      <c r="B29" s="20"/>
      <c r="C29">
        <f>B2</f>
        <v>486.9</v>
      </c>
      <c r="F29" s="19">
        <v>0.41</v>
      </c>
      <c r="G29" s="16">
        <f>C29*F29*12</f>
        <v>2395.5479999999998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2062.19</v>
      </c>
    </row>
    <row r="31" spans="1:11" ht="44.45" customHeight="1" x14ac:dyDescent="0.25">
      <c r="A31" s="20" t="s">
        <v>30</v>
      </c>
      <c r="B31" s="20"/>
      <c r="C31">
        <f>B2</f>
        <v>486.9</v>
      </c>
      <c r="F31" s="19">
        <v>2.92</v>
      </c>
      <c r="G31" s="16">
        <f>C31*F31*12</f>
        <v>17060.975999999999</v>
      </c>
      <c r="K31" s="16"/>
    </row>
    <row r="32" spans="1:11" hidden="1" x14ac:dyDescent="0.25">
      <c r="A32" s="20" t="s">
        <v>23</v>
      </c>
      <c r="B32" s="20"/>
      <c r="C32">
        <f>B2</f>
        <v>486.9</v>
      </c>
      <c r="F32">
        <v>0.22</v>
      </c>
      <c r="G32" s="16">
        <f>C32*F32*12</f>
        <v>1285.4159999999999</v>
      </c>
    </row>
    <row r="33" spans="1:7" x14ac:dyDescent="0.25">
      <c r="A33" s="20" t="s">
        <v>31</v>
      </c>
      <c r="B33" s="20"/>
      <c r="G33">
        <v>62630</v>
      </c>
    </row>
    <row r="34" spans="1:7" ht="28.15" customHeight="1" x14ac:dyDescent="0.25">
      <c r="A34" s="20" t="s">
        <v>32</v>
      </c>
      <c r="B34" s="20"/>
      <c r="G34" s="16">
        <f>D13*1/100</f>
        <v>997.41369999999995</v>
      </c>
    </row>
    <row r="35" spans="1:7" ht="26.45" customHeight="1" x14ac:dyDescent="0.25">
      <c r="A35" s="20" t="s">
        <v>33</v>
      </c>
      <c r="B35" s="20"/>
      <c r="G35" s="16">
        <v>-3.89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98639.1057</v>
      </c>
    </row>
    <row r="39" spans="1:7" x14ac:dyDescent="0.25">
      <c r="B39" s="16" t="s">
        <v>35</v>
      </c>
      <c r="C39" s="16">
        <f>G37+G17+G18</f>
        <v>118396.04509999999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4949.6449000000139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Ломоносова д. 52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41599.53</v>
      </c>
      <c r="D75" s="31"/>
      <c r="E75" s="31"/>
      <c r="F75" s="36">
        <f>B8+B12</f>
        <v>5464.78</v>
      </c>
      <c r="G75" s="37"/>
    </row>
    <row r="76" spans="1:8" x14ac:dyDescent="0.25">
      <c r="A76" s="35">
        <v>2</v>
      </c>
      <c r="B76" s="31" t="s">
        <v>52</v>
      </c>
      <c r="C76" s="31">
        <f>C6</f>
        <v>75956.399999999994</v>
      </c>
      <c r="D76" s="31"/>
      <c r="E76" s="31"/>
      <c r="F76" s="36">
        <f>C8+C12+C7</f>
        <v>30751.03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71539.039999999994</v>
      </c>
      <c r="D83" s="31"/>
      <c r="E83" s="31"/>
      <c r="F83" s="36">
        <f>D8+D12+D7</f>
        <v>28202.329999999998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46016.89</v>
      </c>
      <c r="D90" s="31"/>
      <c r="E90" s="31"/>
      <c r="F90" s="36">
        <f>G8+G12+G7</f>
        <v>8013.48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4949.6449000000139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20754.3531</v>
      </c>
      <c r="D99" s="55">
        <f>C99</f>
        <v>20754.3531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64692.19</v>
      </c>
      <c r="D100" s="51">
        <f>G33+G30</f>
        <v>64692.19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35858.056900000011</v>
      </c>
      <c r="D101" s="55">
        <f>G28+G29+G31</f>
        <v>30908.411999999997</v>
      </c>
      <c r="E101" s="56"/>
      <c r="F101" s="40"/>
      <c r="G101" s="58">
        <f>C40</f>
        <v>4949.6449000000139</v>
      </c>
      <c r="H101" s="48"/>
    </row>
    <row r="102" spans="1:8" x14ac:dyDescent="0.25">
      <c r="A102" s="53">
        <v>4</v>
      </c>
      <c r="B102" s="59" t="s">
        <v>79</v>
      </c>
      <c r="C102" s="57">
        <f>G27</f>
        <v>2044.98</v>
      </c>
      <c r="D102" s="55">
        <f>G27</f>
        <v>2044.98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21383.759999999998</v>
      </c>
      <c r="D103" s="55">
        <f>D8</f>
        <v>19828.509999999998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144733.34000000003</v>
      </c>
      <c r="D105" s="55">
        <f>D99+D100+D101+D102+D103+F104</f>
        <v>138228.44510000001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Ломоносова д. 52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51806.65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75956.399999999994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71539.039999999994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123345.69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19756.939399999999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2044.98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11451.887999999999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2395.5479999999998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2062.19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17060.975999999999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62630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997.41369999999995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-3.89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118396.0451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4949.6449000000139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139</v>
      </c>
      <c r="C1" s="2"/>
      <c r="D1" s="1"/>
      <c r="E1" s="1"/>
      <c r="F1" s="1"/>
      <c r="G1" s="1"/>
    </row>
    <row r="2" spans="1:7" x14ac:dyDescent="0.25">
      <c r="A2" t="s">
        <v>2</v>
      </c>
      <c r="B2">
        <v>87.7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0</v>
      </c>
      <c r="C6" s="10">
        <v>13681.2</v>
      </c>
      <c r="D6" s="6">
        <v>13681.2</v>
      </c>
      <c r="E6" s="7"/>
      <c r="F6" s="8"/>
      <c r="G6" s="10">
        <f>B6+C6-D6</f>
        <v>0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3164.72</v>
      </c>
      <c r="D8" s="6">
        <v>3164.72</v>
      </c>
      <c r="E8" s="7"/>
      <c r="F8" s="8"/>
      <c r="G8" s="10">
        <f>B8+C8-D8</f>
        <v>0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0</v>
      </c>
      <c r="C13" s="10">
        <f>C6+C8+C12+C7</f>
        <v>16845.920000000002</v>
      </c>
      <c r="D13" s="6">
        <f>D6+D8+D12+D7</f>
        <v>16845.920000000002</v>
      </c>
      <c r="E13" s="7"/>
      <c r="F13" s="8"/>
      <c r="G13" s="10">
        <f>B13+C13-D13</f>
        <v>0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13681.2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336.91840000000002</v>
      </c>
    </row>
    <row r="18" spans="1:11" ht="30" customHeight="1" x14ac:dyDescent="0.25">
      <c r="A18" s="17" t="s">
        <v>19</v>
      </c>
      <c r="B18" s="17"/>
      <c r="C18">
        <f>B2</f>
        <v>87.7</v>
      </c>
      <c r="F18" s="18">
        <v>3.04</v>
      </c>
      <c r="G18" s="16">
        <f>C18*F18*12</f>
        <v>3199.2960000000003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87.7</v>
      </c>
      <c r="F27" s="19">
        <v>0.35</v>
      </c>
      <c r="G27" s="16">
        <f>C27*F27*12</f>
        <v>368.34000000000003</v>
      </c>
      <c r="K27" s="16"/>
    </row>
    <row r="28" spans="1:11" x14ac:dyDescent="0.25">
      <c r="A28" s="20" t="s">
        <v>27</v>
      </c>
      <c r="B28" s="20"/>
      <c r="C28">
        <f>B2</f>
        <v>87.7</v>
      </c>
      <c r="F28" s="19">
        <v>1.96</v>
      </c>
      <c r="G28" s="16">
        <f>C28*F28*12</f>
        <v>2062.7039999999997</v>
      </c>
      <c r="K28" s="16"/>
    </row>
    <row r="29" spans="1:11" x14ac:dyDescent="0.25">
      <c r="A29" s="20" t="s">
        <v>28</v>
      </c>
      <c r="B29" s="20"/>
      <c r="C29">
        <f>B2</f>
        <v>87.7</v>
      </c>
      <c r="F29" s="19">
        <v>0.41</v>
      </c>
      <c r="G29" s="16">
        <f>C29*F29*12</f>
        <v>431.48400000000004</v>
      </c>
      <c r="K29" s="16"/>
    </row>
    <row r="30" spans="1:11" ht="40.9" customHeight="1" x14ac:dyDescent="0.25">
      <c r="A30" s="20" t="s">
        <v>29</v>
      </c>
      <c r="B30" s="20"/>
      <c r="F30" s="19"/>
      <c r="G30">
        <v>923.71</v>
      </c>
    </row>
    <row r="31" spans="1:11" ht="44.45" customHeight="1" x14ac:dyDescent="0.25">
      <c r="A31" s="20" t="s">
        <v>30</v>
      </c>
      <c r="B31" s="20"/>
      <c r="C31">
        <f>B2</f>
        <v>87.7</v>
      </c>
      <c r="G31" s="16">
        <v>6190.29</v>
      </c>
      <c r="K31" s="16"/>
    </row>
    <row r="32" spans="1:11" hidden="1" x14ac:dyDescent="0.25">
      <c r="A32" s="20" t="s">
        <v>23</v>
      </c>
      <c r="B32" s="20"/>
      <c r="C32">
        <f>B2</f>
        <v>87.7</v>
      </c>
      <c r="F32">
        <v>0.22</v>
      </c>
      <c r="G32" s="16">
        <f>C32*F32*12</f>
        <v>231.52800000000002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168.45920000000001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10144.9872</v>
      </c>
    </row>
    <row r="39" spans="1:7" x14ac:dyDescent="0.25">
      <c r="B39" s="16" t="s">
        <v>35</v>
      </c>
      <c r="C39" s="16">
        <f>G37+G17+G18</f>
        <v>13681.2016</v>
      </c>
      <c r="D39" s="16"/>
      <c r="E39" s="16"/>
    </row>
    <row r="40" spans="1:7" x14ac:dyDescent="0.25">
      <c r="A40" s="2" t="s">
        <v>36</v>
      </c>
      <c r="B40" s="2"/>
      <c r="C40" s="16">
        <f>C15-C39</f>
        <v>-1.5999999995983671E-3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Луначарского д. 12/1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0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13681.2</v>
      </c>
      <c r="D76" s="31"/>
      <c r="E76" s="31"/>
      <c r="F76" s="36">
        <f>C8+C12+C7</f>
        <v>3164.72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13681.2</v>
      </c>
      <c r="D83" s="31"/>
      <c r="E83" s="31"/>
      <c r="F83" s="36">
        <f>D8+D12+D7</f>
        <v>3164.72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0</v>
      </c>
      <c r="D90" s="31"/>
      <c r="E90" s="31"/>
      <c r="F90" s="36">
        <f>G8+G12+G7</f>
        <v>0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-1.5999999995983671E-3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3704.6736000000001</v>
      </c>
      <c r="D99" s="55">
        <f>C99</f>
        <v>3704.6736000000001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923.71</v>
      </c>
      <c r="D100" s="51">
        <f>G33+G30</f>
        <v>923.71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8684.4763999999996</v>
      </c>
      <c r="D101" s="55">
        <f>G28+G29+G31</f>
        <v>8684.4779999999992</v>
      </c>
      <c r="E101" s="56"/>
      <c r="F101" s="40"/>
      <c r="G101" s="58">
        <f>C40</f>
        <v>-1.5999999995983671E-3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368.34000000000003</v>
      </c>
      <c r="D102" s="55">
        <f>G27</f>
        <v>368.34000000000003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3164.72</v>
      </c>
      <c r="D103" s="55">
        <f>D8</f>
        <v>3164.72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16845.920000000002</v>
      </c>
      <c r="D105" s="55">
        <f>D99+D100+D101+D102+D103+F104</f>
        <v>16845.921600000001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Луначарского д. 12/1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13681.2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13681.2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13681.2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3536.2144000000003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368.34000000000003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2062.7039999999997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431.48400000000004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923.71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6190.29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168.45920000000001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13681.2016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-1.5999999995983671E-3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140</v>
      </c>
      <c r="C1" s="2"/>
      <c r="D1" s="1"/>
      <c r="E1" s="1"/>
      <c r="F1" s="1"/>
      <c r="G1" s="1"/>
    </row>
    <row r="2" spans="1:7" x14ac:dyDescent="0.25">
      <c r="A2" t="s">
        <v>2</v>
      </c>
      <c r="B2">
        <v>299.8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11286.41</v>
      </c>
      <c r="C6" s="10">
        <v>46768.800000000003</v>
      </c>
      <c r="D6" s="6">
        <v>39327.379999999997</v>
      </c>
      <c r="E6" s="7"/>
      <c r="F6" s="8"/>
      <c r="G6" s="10">
        <f>B6+C6-D6</f>
        <v>18727.830000000009</v>
      </c>
    </row>
    <row r="7" spans="1:7" ht="47.45" customHeight="1" thickBot="1" x14ac:dyDescent="0.3">
      <c r="A7" s="9" t="s">
        <v>8</v>
      </c>
      <c r="B7" s="10"/>
      <c r="C7" s="10">
        <v>2894.94</v>
      </c>
      <c r="D7" s="6">
        <v>2300.9299999999998</v>
      </c>
      <c r="E7" s="7"/>
      <c r="F7" s="8"/>
      <c r="G7" s="10">
        <f>B7+C7-D7</f>
        <v>594.01000000000022</v>
      </c>
    </row>
    <row r="8" spans="1:7" ht="48" thickBot="1" x14ac:dyDescent="0.3">
      <c r="A8" s="9" t="s">
        <v>9</v>
      </c>
      <c r="B8" s="10">
        <v>475.33</v>
      </c>
      <c r="C8" s="10">
        <v>10384.51</v>
      </c>
      <c r="D8" s="6">
        <v>9749.02</v>
      </c>
      <c r="E8" s="7"/>
      <c r="F8" s="8"/>
      <c r="G8" s="10">
        <f>B8+C8-D8</f>
        <v>1110.8199999999997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11761.74</v>
      </c>
      <c r="C13" s="10">
        <f>C6+C8+C12+C7</f>
        <v>60048.250000000007</v>
      </c>
      <c r="D13" s="6">
        <f>D6+D8+D12+D7</f>
        <v>51377.329999999994</v>
      </c>
      <c r="E13" s="7"/>
      <c r="F13" s="8"/>
      <c r="G13" s="10">
        <f>B13+C13-D13</f>
        <v>20432.660000000011</v>
      </c>
    </row>
    <row r="14" spans="1:7" ht="55.15" customHeight="1" thickBot="1" x14ac:dyDescent="0.3">
      <c r="A14" s="3" t="s">
        <v>15</v>
      </c>
      <c r="B14" s="3"/>
      <c r="C14" s="13">
        <v>-53510.64</v>
      </c>
    </row>
    <row r="15" spans="1:7" ht="30" customHeight="1" x14ac:dyDescent="0.25">
      <c r="A15" s="2" t="s">
        <v>16</v>
      </c>
      <c r="B15" s="2"/>
      <c r="C15">
        <f>D6+C14</f>
        <v>-14183.260000000002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1027.5465999999999</v>
      </c>
    </row>
    <row r="18" spans="1:11" ht="30" customHeight="1" x14ac:dyDescent="0.25">
      <c r="A18" s="17" t="s">
        <v>19</v>
      </c>
      <c r="B18" s="17"/>
      <c r="C18">
        <f>B2</f>
        <v>299.8</v>
      </c>
      <c r="F18" s="18">
        <v>3.04</v>
      </c>
      <c r="G18" s="16">
        <f>C18*F18*12</f>
        <v>10936.704000000002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299.8</v>
      </c>
      <c r="F27" s="19"/>
      <c r="G27" s="16">
        <v>4065</v>
      </c>
      <c r="K27" s="16"/>
    </row>
    <row r="28" spans="1:11" x14ac:dyDescent="0.25">
      <c r="A28" s="20" t="s">
        <v>27</v>
      </c>
      <c r="B28" s="20"/>
      <c r="C28">
        <f>B2</f>
        <v>299.8</v>
      </c>
      <c r="F28" s="19">
        <v>1.96</v>
      </c>
      <c r="G28" s="16">
        <f>C28*F28*12</f>
        <v>7051.2960000000003</v>
      </c>
      <c r="K28" s="16"/>
    </row>
    <row r="29" spans="1:11" x14ac:dyDescent="0.25">
      <c r="A29" s="20" t="s">
        <v>28</v>
      </c>
      <c r="B29" s="20"/>
      <c r="C29">
        <f>B2</f>
        <v>299.8</v>
      </c>
      <c r="F29" s="19">
        <v>0.41</v>
      </c>
      <c r="G29" s="16">
        <f>C29*F29*12</f>
        <v>1475.0159999999998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5535.43</v>
      </c>
    </row>
    <row r="31" spans="1:11" ht="44.45" customHeight="1" x14ac:dyDescent="0.25">
      <c r="A31" s="20" t="s">
        <v>30</v>
      </c>
      <c r="B31" s="20"/>
      <c r="C31">
        <f>B2</f>
        <v>299.8</v>
      </c>
      <c r="F31">
        <v>2.92</v>
      </c>
      <c r="G31" s="16">
        <f>C31*F31*12</f>
        <v>10504.992</v>
      </c>
      <c r="K31" s="16"/>
    </row>
    <row r="32" spans="1:11" hidden="1" x14ac:dyDescent="0.25">
      <c r="A32" s="20" t="s">
        <v>23</v>
      </c>
      <c r="B32" s="20"/>
      <c r="C32">
        <f>B2</f>
        <v>299.8</v>
      </c>
      <c r="F32">
        <v>0.22</v>
      </c>
      <c r="G32" s="16">
        <f>C32*F32*12</f>
        <v>791.47199999999998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513.77329999999995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29145.507299999997</v>
      </c>
    </row>
    <row r="39" spans="1:7" x14ac:dyDescent="0.25">
      <c r="B39" s="16" t="s">
        <v>35</v>
      </c>
      <c r="C39" s="16">
        <f>G37+G17+G18</f>
        <v>41109.757899999997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-55293.017899999999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Сибирская д. 38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11286.41</v>
      </c>
      <c r="D75" s="31"/>
      <c r="E75" s="31"/>
      <c r="F75" s="36">
        <f>B8+B12</f>
        <v>475.33</v>
      </c>
      <c r="G75" s="37"/>
    </row>
    <row r="76" spans="1:8" x14ac:dyDescent="0.25">
      <c r="A76" s="35">
        <v>2</v>
      </c>
      <c r="B76" s="31" t="s">
        <v>52</v>
      </c>
      <c r="C76" s="31">
        <f>C6</f>
        <v>46768.800000000003</v>
      </c>
      <c r="D76" s="31"/>
      <c r="E76" s="31"/>
      <c r="F76" s="36">
        <f>C8+C12+C7</f>
        <v>13279.45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39327.379999999997</v>
      </c>
      <c r="D83" s="31"/>
      <c r="E83" s="31"/>
      <c r="F83" s="36">
        <f>D8+D12+D7</f>
        <v>12049.95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18727.830000000009</v>
      </c>
      <c r="D90" s="31"/>
      <c r="E90" s="31"/>
      <c r="F90" s="36">
        <f>G8+G12+G7</f>
        <v>1704.83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-55293.017899999999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12478.023900000002</v>
      </c>
      <c r="D99" s="55">
        <f>C99</f>
        <v>12478.023900000002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5535.43</v>
      </c>
      <c r="D100" s="51">
        <f>G33+G30</f>
        <v>5535.43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-36261.713900000002</v>
      </c>
      <c r="D101" s="55">
        <f>G28+G29+G31</f>
        <v>19031.304</v>
      </c>
      <c r="E101" s="56"/>
      <c r="F101" s="40"/>
      <c r="G101" s="58">
        <f>C40</f>
        <v>-55293.017899999999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4065</v>
      </c>
      <c r="D102" s="55">
        <f>G27</f>
        <v>4065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10384.51</v>
      </c>
      <c r="D103" s="55">
        <f>D8</f>
        <v>9749.02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-3798.7500000000018</v>
      </c>
      <c r="D105" s="55">
        <f>D99+D100+D101+D102+D103+F104</f>
        <v>50858.777900000001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Сибирская д. 38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-53510.64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46768.800000000003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39327.379999999997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-14183.260000000002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11964.250600000001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4065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7051.2960000000003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1475.0159999999998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5535.43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10504.992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513.77329999999995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41109.757900000004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-55293.017899999999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M8" sqref="M8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141</v>
      </c>
      <c r="C1" s="2"/>
      <c r="D1" s="1"/>
      <c r="E1" s="1"/>
      <c r="F1" s="1"/>
      <c r="G1" s="1"/>
    </row>
    <row r="2" spans="1:7" x14ac:dyDescent="0.25">
      <c r="A2" t="s">
        <v>2</v>
      </c>
      <c r="B2">
        <v>305.7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2293.0300000000002</v>
      </c>
      <c r="C6" s="10">
        <v>47689.2</v>
      </c>
      <c r="D6" s="6">
        <v>47429.03</v>
      </c>
      <c r="E6" s="7"/>
      <c r="F6" s="8"/>
      <c r="G6" s="10">
        <f>B6+C6-D6</f>
        <v>2553.1999999999971</v>
      </c>
    </row>
    <row r="7" spans="1:7" ht="47.45" customHeight="1" thickBot="1" x14ac:dyDescent="0.3">
      <c r="A7" s="9" t="s">
        <v>8</v>
      </c>
      <c r="B7" s="10"/>
      <c r="C7" s="10">
        <v>4151.5200000000004</v>
      </c>
      <c r="D7" s="6">
        <v>4151.5200000000004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735.7</v>
      </c>
      <c r="C8" s="10">
        <v>10558.8</v>
      </c>
      <c r="D8" s="6">
        <v>10496.02</v>
      </c>
      <c r="E8" s="7"/>
      <c r="F8" s="8"/>
      <c r="G8" s="10">
        <f>B8+C8-D8</f>
        <v>798.47999999999956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3028.7300000000005</v>
      </c>
      <c r="C13" s="10">
        <f>C6+C8+C12+C7</f>
        <v>62399.520000000004</v>
      </c>
      <c r="D13" s="6">
        <f>D6+D8+D12+D7</f>
        <v>62076.570000000007</v>
      </c>
      <c r="E13" s="7"/>
      <c r="F13" s="8"/>
      <c r="G13" s="10">
        <f>B13+C13-D13</f>
        <v>3351.6800000000003</v>
      </c>
    </row>
    <row r="14" spans="1:7" ht="55.15" customHeight="1" thickBot="1" x14ac:dyDescent="0.3">
      <c r="A14" s="3" t="s">
        <v>15</v>
      </c>
      <c r="B14" s="3"/>
      <c r="C14" s="13">
        <v>-3714.38</v>
      </c>
    </row>
    <row r="15" spans="1:7" ht="30" customHeight="1" x14ac:dyDescent="0.25">
      <c r="A15" s="2" t="s">
        <v>16</v>
      </c>
      <c r="B15" s="2"/>
      <c r="C15">
        <f>D6+C14</f>
        <v>43714.65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1241.5314000000001</v>
      </c>
    </row>
    <row r="18" spans="1:11" ht="30" customHeight="1" x14ac:dyDescent="0.25">
      <c r="A18" s="17" t="s">
        <v>19</v>
      </c>
      <c r="B18" s="17"/>
      <c r="C18">
        <f>B2</f>
        <v>305.7</v>
      </c>
      <c r="F18" s="18">
        <v>3.04</v>
      </c>
      <c r="G18" s="16">
        <f>C18*F18*12</f>
        <v>11151.936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305.7</v>
      </c>
      <c r="F27" s="19"/>
      <c r="G27" s="16">
        <v>4065</v>
      </c>
      <c r="K27" s="16"/>
    </row>
    <row r="28" spans="1:11" x14ac:dyDescent="0.25">
      <c r="A28" s="20" t="s">
        <v>27</v>
      </c>
      <c r="B28" s="20"/>
      <c r="C28">
        <f>B2</f>
        <v>305.7</v>
      </c>
      <c r="F28" s="19">
        <v>1.96</v>
      </c>
      <c r="G28" s="16">
        <f>C28*F28*12</f>
        <v>7190.0639999999985</v>
      </c>
      <c r="K28" s="16"/>
    </row>
    <row r="29" spans="1:11" x14ac:dyDescent="0.25">
      <c r="A29" s="20" t="s">
        <v>28</v>
      </c>
      <c r="B29" s="20"/>
      <c r="C29">
        <f>B2</f>
        <v>305.7</v>
      </c>
      <c r="F29" s="19">
        <v>0.41</v>
      </c>
      <c r="G29" s="16">
        <f>C29*F29*12</f>
        <v>1504.0439999999999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8961.3799999999992</v>
      </c>
    </row>
    <row r="31" spans="1:11" ht="44.45" customHeight="1" x14ac:dyDescent="0.25">
      <c r="A31" s="20" t="s">
        <v>30</v>
      </c>
      <c r="B31" s="20"/>
      <c r="C31">
        <f>B2</f>
        <v>305.7</v>
      </c>
      <c r="G31" s="16">
        <v>15844.07</v>
      </c>
      <c r="K31" s="16"/>
    </row>
    <row r="32" spans="1:11" hidden="1" x14ac:dyDescent="0.25">
      <c r="A32" s="20" t="s">
        <v>23</v>
      </c>
      <c r="B32" s="20"/>
      <c r="C32">
        <f>B2</f>
        <v>305.7</v>
      </c>
      <c r="F32">
        <v>0.22</v>
      </c>
      <c r="G32" s="16">
        <f>C32*F32*12</f>
        <v>807.048</v>
      </c>
    </row>
    <row r="33" spans="1:7" x14ac:dyDescent="0.25">
      <c r="A33" s="20" t="s">
        <v>31</v>
      </c>
      <c r="B33" s="20"/>
      <c r="G33">
        <v>9975.6</v>
      </c>
    </row>
    <row r="34" spans="1:7" ht="28.15" customHeight="1" x14ac:dyDescent="0.25">
      <c r="A34" s="20" t="s">
        <v>32</v>
      </c>
      <c r="B34" s="20"/>
      <c r="G34" s="16">
        <f>D13*1/100</f>
        <v>620.76570000000004</v>
      </c>
    </row>
    <row r="35" spans="1:7" ht="26.45" customHeight="1" x14ac:dyDescent="0.25">
      <c r="A35" s="20" t="s">
        <v>33</v>
      </c>
      <c r="B35" s="20"/>
      <c r="G35" s="16">
        <v>-350.92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47810.003700000001</v>
      </c>
    </row>
    <row r="39" spans="1:7" x14ac:dyDescent="0.25">
      <c r="B39" s="16" t="s">
        <v>35</v>
      </c>
      <c r="C39" s="16">
        <f>G37+G17+G18</f>
        <v>60203.471100000002</v>
      </c>
      <c r="D39" s="16"/>
      <c r="E39" s="16"/>
    </row>
    <row r="40" spans="1:7" x14ac:dyDescent="0.25">
      <c r="A40" s="2" t="s">
        <v>36</v>
      </c>
      <c r="B40" s="2"/>
      <c r="C40" s="16">
        <f>C15-C39</f>
        <v>-16488.821100000001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Сибирская д. 44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2293.0300000000002</v>
      </c>
      <c r="D75" s="31"/>
      <c r="E75" s="31"/>
      <c r="F75" s="36">
        <f>B8+B12</f>
        <v>735.7</v>
      </c>
      <c r="G75" s="37"/>
    </row>
    <row r="76" spans="1:8" x14ac:dyDescent="0.25">
      <c r="A76" s="35">
        <v>2</v>
      </c>
      <c r="B76" s="31" t="s">
        <v>52</v>
      </c>
      <c r="C76" s="31">
        <f>C6</f>
        <v>47689.2</v>
      </c>
      <c r="D76" s="31"/>
      <c r="E76" s="31"/>
      <c r="F76" s="36">
        <f>C8+C12+C7</f>
        <v>14710.32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47429.03</v>
      </c>
      <c r="D83" s="31"/>
      <c r="E83" s="31"/>
      <c r="F83" s="36">
        <f>D8+D12+D7</f>
        <v>14647.54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2553.1999999999971</v>
      </c>
      <c r="D90" s="31"/>
      <c r="E90" s="31"/>
      <c r="F90" s="36">
        <f>G8+G12+G7</f>
        <v>798.47999999999956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-16488.821100000001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13014.233099999999</v>
      </c>
      <c r="D99" s="55">
        <f>C99</f>
        <v>13014.233099999999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18936.98</v>
      </c>
      <c r="D100" s="51">
        <f>G33+G30</f>
        <v>18936.98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8049.3568999999989</v>
      </c>
      <c r="D101" s="55">
        <f>G28+G29+G31</f>
        <v>24538.178</v>
      </c>
      <c r="E101" s="56"/>
      <c r="F101" s="40"/>
      <c r="G101" s="58">
        <f>C40</f>
        <v>-16488.821100000001</v>
      </c>
      <c r="H101" s="48"/>
    </row>
    <row r="102" spans="1:8" x14ac:dyDescent="0.25">
      <c r="A102" s="53">
        <v>4</v>
      </c>
      <c r="B102" s="59" t="s">
        <v>79</v>
      </c>
      <c r="C102" s="57">
        <f>G27</f>
        <v>4065</v>
      </c>
      <c r="D102" s="55">
        <f>G27</f>
        <v>4065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10558.8</v>
      </c>
      <c r="D103" s="55">
        <f>D8</f>
        <v>10496.02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54624.369999999995</v>
      </c>
      <c r="D105" s="55">
        <f>D99+D100+D101+D102+D103+F104</f>
        <v>71050.411099999998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Сибирская д. 44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-3714.38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47689.2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47429.03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43714.65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12393.4674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4065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7190.0639999999985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1504.0439999999999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8961.3799999999992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15844.07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9975.6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620.76570000000004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-350.92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60203.471100000002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-16488.821100000001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J7" sqref="J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142</v>
      </c>
      <c r="C1" s="2"/>
      <c r="D1" s="1"/>
      <c r="E1" s="1"/>
      <c r="F1" s="1"/>
      <c r="G1" s="1"/>
    </row>
    <row r="2" spans="1:7" x14ac:dyDescent="0.25">
      <c r="A2" t="s">
        <v>2</v>
      </c>
      <c r="B2">
        <v>428.9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36632.67</v>
      </c>
      <c r="C6" s="10">
        <v>65508.4</v>
      </c>
      <c r="D6" s="6">
        <v>50671.02</v>
      </c>
      <c r="E6" s="7"/>
      <c r="F6" s="8"/>
      <c r="G6" s="10">
        <f>B6+C6-D6</f>
        <v>51470.05000000001</v>
      </c>
    </row>
    <row r="7" spans="1:7" ht="47.45" customHeight="1" thickBot="1" x14ac:dyDescent="0.3">
      <c r="A7" s="9" t="s">
        <v>8</v>
      </c>
      <c r="B7" s="10"/>
      <c r="C7" s="10">
        <v>6513.83</v>
      </c>
      <c r="D7" s="6">
        <v>4982.3</v>
      </c>
      <c r="E7" s="7"/>
      <c r="F7" s="8"/>
      <c r="G7" s="10">
        <f>B7+C7-D7</f>
        <v>1531.5299999999997</v>
      </c>
    </row>
    <row r="8" spans="1:7" ht="48" thickBot="1" x14ac:dyDescent="0.3">
      <c r="A8" s="9" t="s">
        <v>9</v>
      </c>
      <c r="B8" s="10">
        <v>2233.98</v>
      </c>
      <c r="C8" s="10">
        <v>17844.32</v>
      </c>
      <c r="D8" s="6">
        <v>15489.77</v>
      </c>
      <c r="E8" s="7"/>
      <c r="F8" s="8"/>
      <c r="G8" s="10">
        <f>B8+C8-D8</f>
        <v>4588.5299999999988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38866.65</v>
      </c>
      <c r="C13" s="10">
        <f>C6+C8+C12+C7</f>
        <v>89866.55</v>
      </c>
      <c r="D13" s="6">
        <f>D6+D8+D12+D7</f>
        <v>71143.09</v>
      </c>
      <c r="E13" s="7"/>
      <c r="F13" s="8"/>
      <c r="G13" s="10">
        <f>B13+C13-D13</f>
        <v>57590.110000000015</v>
      </c>
    </row>
    <row r="14" spans="1:7" ht="55.15" customHeight="1" thickBot="1" x14ac:dyDescent="0.3">
      <c r="A14" s="3" t="s">
        <v>15</v>
      </c>
      <c r="B14" s="3"/>
      <c r="C14" s="13">
        <v>-110425.68</v>
      </c>
    </row>
    <row r="15" spans="1:7" ht="30" customHeight="1" x14ac:dyDescent="0.25">
      <c r="A15" s="2" t="s">
        <v>16</v>
      </c>
      <c r="B15" s="2"/>
      <c r="C15">
        <f>D6+C14</f>
        <v>-59754.659999999996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1422.8617999999999</v>
      </c>
    </row>
    <row r="18" spans="1:11" ht="30" customHeight="1" x14ac:dyDescent="0.25">
      <c r="A18" s="17" t="s">
        <v>19</v>
      </c>
      <c r="B18" s="17"/>
      <c r="C18">
        <f>B2</f>
        <v>428.9</v>
      </c>
      <c r="F18" s="18">
        <v>3.04</v>
      </c>
      <c r="G18" s="16">
        <f>C18*F18*12</f>
        <v>15646.272000000001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428.9</v>
      </c>
      <c r="F27" s="19"/>
      <c r="G27" s="16">
        <v>4065</v>
      </c>
      <c r="K27" s="16"/>
    </row>
    <row r="28" spans="1:11" x14ac:dyDescent="0.25">
      <c r="A28" s="20" t="s">
        <v>27</v>
      </c>
      <c r="B28" s="20"/>
      <c r="C28">
        <f>B2</f>
        <v>428.9</v>
      </c>
      <c r="F28" s="19">
        <v>1.96</v>
      </c>
      <c r="G28" s="16">
        <f>C28*F28*12</f>
        <v>10087.727999999999</v>
      </c>
      <c r="K28" s="16"/>
    </row>
    <row r="29" spans="1:11" x14ac:dyDescent="0.25">
      <c r="A29" s="20" t="s">
        <v>28</v>
      </c>
      <c r="B29" s="20"/>
      <c r="C29">
        <f>B2</f>
        <v>428.9</v>
      </c>
      <c r="F29" s="19">
        <v>0.41</v>
      </c>
      <c r="G29" s="16">
        <f>C29*F29*12</f>
        <v>2110.1880000000001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10546.85</v>
      </c>
    </row>
    <row r="31" spans="1:11" ht="44.45" customHeight="1" x14ac:dyDescent="0.25">
      <c r="A31" s="20" t="s">
        <v>30</v>
      </c>
      <c r="B31" s="20"/>
      <c r="C31">
        <f>B2</f>
        <v>428.9</v>
      </c>
      <c r="F31">
        <v>2.92</v>
      </c>
      <c r="G31" s="16">
        <f>F31*C31*12</f>
        <v>15028.655999999999</v>
      </c>
      <c r="K31" s="16"/>
    </row>
    <row r="32" spans="1:11" hidden="1" x14ac:dyDescent="0.25">
      <c r="A32" s="20" t="s">
        <v>23</v>
      </c>
      <c r="B32" s="20"/>
      <c r="C32">
        <f>B2</f>
        <v>428.9</v>
      </c>
      <c r="F32">
        <v>0.22</v>
      </c>
      <c r="G32" s="16">
        <f>C32*F32*12</f>
        <v>1132.2959999999998</v>
      </c>
    </row>
    <row r="33" spans="1:7" x14ac:dyDescent="0.25">
      <c r="A33" s="20" t="s">
        <v>31</v>
      </c>
      <c r="B33" s="20"/>
      <c r="G33">
        <v>2559.2800000000002</v>
      </c>
    </row>
    <row r="34" spans="1:7" ht="28.15" customHeight="1" x14ac:dyDescent="0.25">
      <c r="A34" s="20" t="s">
        <v>32</v>
      </c>
      <c r="B34" s="20"/>
      <c r="G34" s="16">
        <f>D13*1/100</f>
        <v>711.43089999999995</v>
      </c>
    </row>
    <row r="35" spans="1:7" ht="26.45" customHeight="1" x14ac:dyDescent="0.25">
      <c r="A35" s="20" t="s">
        <v>33</v>
      </c>
      <c r="B35" s="20"/>
      <c r="G35" s="16"/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45109.132899999997</v>
      </c>
    </row>
    <row r="39" spans="1:7" x14ac:dyDescent="0.25">
      <c r="B39" s="16" t="s">
        <v>35</v>
      </c>
      <c r="C39" s="16">
        <f>G37+G17+G18</f>
        <v>62178.266699999993</v>
      </c>
      <c r="D39" s="16"/>
      <c r="E39" s="16"/>
    </row>
    <row r="40" spans="1:7" x14ac:dyDescent="0.25">
      <c r="A40" s="2" t="s">
        <v>36</v>
      </c>
      <c r="B40" s="2"/>
      <c r="C40" s="16">
        <f>C15-C39</f>
        <v>-121932.92669999998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Сибирская д. 46 А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36632.67</v>
      </c>
      <c r="D75" s="31"/>
      <c r="E75" s="31"/>
      <c r="F75" s="36">
        <f>B8+B12</f>
        <v>2233.98</v>
      </c>
      <c r="G75" s="37"/>
    </row>
    <row r="76" spans="1:8" x14ac:dyDescent="0.25">
      <c r="A76" s="35">
        <v>2</v>
      </c>
      <c r="B76" s="31" t="s">
        <v>52</v>
      </c>
      <c r="C76" s="31">
        <f>C6</f>
        <v>65508.4</v>
      </c>
      <c r="D76" s="31"/>
      <c r="E76" s="31"/>
      <c r="F76" s="36">
        <f>C8+C12+C7</f>
        <v>24358.15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50671.02</v>
      </c>
      <c r="D83" s="31"/>
      <c r="E83" s="31"/>
      <c r="F83" s="36">
        <f>D8+D12+D7</f>
        <v>20472.07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51470.05000000001</v>
      </c>
      <c r="D90" s="31"/>
      <c r="E90" s="31"/>
      <c r="F90" s="36">
        <f>G8+G12+G7</f>
        <v>6120.0599999999986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-121932.92669999998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17780.564699999999</v>
      </c>
      <c r="D99" s="55">
        <f>C99</f>
        <v>17780.564699999999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13106.130000000001</v>
      </c>
      <c r="D100" s="51">
        <f>G33+G30</f>
        <v>13106.130000000001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-94706.354699999982</v>
      </c>
      <c r="D101" s="55">
        <f>G28+G29+G31</f>
        <v>27226.572</v>
      </c>
      <c r="E101" s="56"/>
      <c r="F101" s="40"/>
      <c r="G101" s="58">
        <f>C40</f>
        <v>-121932.92669999998</v>
      </c>
      <c r="H101" s="48"/>
    </row>
    <row r="102" spans="1:8" x14ac:dyDescent="0.25">
      <c r="A102" s="53">
        <v>4</v>
      </c>
      <c r="B102" s="59" t="s">
        <v>79</v>
      </c>
      <c r="C102" s="57">
        <f>G27</f>
        <v>4065</v>
      </c>
      <c r="D102" s="55">
        <f>G27</f>
        <v>4065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17844.32</v>
      </c>
      <c r="D103" s="55">
        <f>D8</f>
        <v>15489.77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-41910.339999999982</v>
      </c>
      <c r="D105" s="55">
        <f>D99+D100+D101+D102+D103+F104</f>
        <v>77668.036699999997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Сибирская д. 46 А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-110425.68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65508.4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50671.02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-59754.659999999996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17069.1338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4065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10087.727999999999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2110.1880000000001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10546.85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15028.655999999999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2559.2800000000002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711.43089999999995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62178.2667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-121932.92669999998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143</v>
      </c>
      <c r="C1" s="2"/>
      <c r="D1" s="1"/>
      <c r="E1" s="1"/>
      <c r="F1" s="1"/>
      <c r="G1" s="1"/>
    </row>
    <row r="2" spans="1:7" x14ac:dyDescent="0.25">
      <c r="A2" t="s">
        <v>2</v>
      </c>
      <c r="B2">
        <v>311.89999999999998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2240.92</v>
      </c>
      <c r="C6" s="10">
        <v>48656.4</v>
      </c>
      <c r="D6" s="6">
        <v>48754.49</v>
      </c>
      <c r="E6" s="7"/>
      <c r="F6" s="8"/>
      <c r="G6" s="10">
        <f>B6+C6-D6</f>
        <v>2142.8300000000017</v>
      </c>
    </row>
    <row r="7" spans="1:7" ht="47.45" customHeight="1" thickBot="1" x14ac:dyDescent="0.3">
      <c r="A7" s="9" t="s">
        <v>8</v>
      </c>
      <c r="B7" s="10"/>
      <c r="C7" s="10">
        <v>3132.97</v>
      </c>
      <c r="D7" s="6">
        <v>3132.97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542.20000000000005</v>
      </c>
      <c r="C8" s="10">
        <v>14024.12</v>
      </c>
      <c r="D8" s="6">
        <v>13770.87</v>
      </c>
      <c r="E8" s="7"/>
      <c r="F8" s="8"/>
      <c r="G8" s="10">
        <f>B8+C8-D8</f>
        <v>795.45000000000073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2783.12</v>
      </c>
      <c r="C13" s="10">
        <f>C6+C8+C12+C7</f>
        <v>65813.490000000005</v>
      </c>
      <c r="D13" s="6">
        <f>D6+D8+D12+D7</f>
        <v>65658.33</v>
      </c>
      <c r="E13" s="7"/>
      <c r="F13" s="8"/>
      <c r="G13" s="10">
        <f>B13+C13-D13</f>
        <v>2938.2799999999988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48754.49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1313.1666</v>
      </c>
    </row>
    <row r="18" spans="1:11" ht="30" customHeight="1" x14ac:dyDescent="0.25">
      <c r="A18" s="17" t="s">
        <v>19</v>
      </c>
      <c r="B18" s="17"/>
      <c r="C18">
        <f>B2</f>
        <v>311.89999999999998</v>
      </c>
      <c r="F18" s="18">
        <v>3.04</v>
      </c>
      <c r="G18" s="16">
        <f>C18*F18*12</f>
        <v>11378.111999999999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311.89999999999998</v>
      </c>
      <c r="F27" s="19"/>
      <c r="G27" s="16">
        <v>4065</v>
      </c>
      <c r="K27" s="16"/>
    </row>
    <row r="28" spans="1:11" x14ac:dyDescent="0.25">
      <c r="A28" s="20" t="s">
        <v>27</v>
      </c>
      <c r="B28" s="20"/>
      <c r="C28">
        <f>B2</f>
        <v>311.89999999999998</v>
      </c>
      <c r="F28" s="19">
        <v>1.96</v>
      </c>
      <c r="G28" s="16">
        <f>C28*F28*12</f>
        <v>7335.887999999999</v>
      </c>
      <c r="K28" s="16"/>
    </row>
    <row r="29" spans="1:11" x14ac:dyDescent="0.25">
      <c r="A29" s="20" t="s">
        <v>28</v>
      </c>
      <c r="B29" s="20"/>
      <c r="C29">
        <f>B2</f>
        <v>311.89999999999998</v>
      </c>
      <c r="F29" s="19">
        <v>0.41</v>
      </c>
      <c r="G29" s="16">
        <f>C29*F29*12</f>
        <v>1534.5479999999998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6562.14</v>
      </c>
    </row>
    <row r="31" spans="1:11" ht="44.45" customHeight="1" x14ac:dyDescent="0.25">
      <c r="A31" s="20" t="s">
        <v>30</v>
      </c>
      <c r="B31" s="20"/>
      <c r="C31">
        <f>B2</f>
        <v>311.89999999999998</v>
      </c>
      <c r="G31" s="16">
        <v>15844.07</v>
      </c>
      <c r="K31" s="16"/>
    </row>
    <row r="32" spans="1:11" hidden="1" x14ac:dyDescent="0.25">
      <c r="A32" s="20" t="s">
        <v>23</v>
      </c>
      <c r="B32" s="20"/>
      <c r="C32">
        <f>B2</f>
        <v>311.89999999999998</v>
      </c>
      <c r="F32">
        <v>0.22</v>
      </c>
      <c r="G32" s="16">
        <f>C32*F32*12</f>
        <v>823.41599999999994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656.58330000000001</v>
      </c>
    </row>
    <row r="35" spans="1:7" ht="26.45" customHeight="1" x14ac:dyDescent="0.25">
      <c r="A35" s="20" t="s">
        <v>33</v>
      </c>
      <c r="B35" s="20"/>
      <c r="G35" s="16">
        <v>64.98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36063.209299999995</v>
      </c>
    </row>
    <row r="39" spans="1:7" x14ac:dyDescent="0.25">
      <c r="B39" s="16" t="s">
        <v>35</v>
      </c>
      <c r="C39" s="16">
        <f>G37+G17+G18</f>
        <v>48754.487899999993</v>
      </c>
      <c r="D39" s="16"/>
      <c r="E39" s="16"/>
    </row>
    <row r="40" spans="1:7" x14ac:dyDescent="0.25">
      <c r="A40" s="2" t="s">
        <v>36</v>
      </c>
      <c r="B40" s="2"/>
      <c r="C40" s="16">
        <f>C15-C39</f>
        <v>2.1000000051571988E-3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Сибирская д. 46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2240.92</v>
      </c>
      <c r="D75" s="31"/>
      <c r="E75" s="31"/>
      <c r="F75" s="36">
        <f>B8+B12</f>
        <v>542.20000000000005</v>
      </c>
      <c r="G75" s="37"/>
    </row>
    <row r="76" spans="1:8" x14ac:dyDescent="0.25">
      <c r="A76" s="35">
        <v>2</v>
      </c>
      <c r="B76" s="31" t="s">
        <v>52</v>
      </c>
      <c r="C76" s="31">
        <f>C6</f>
        <v>48656.4</v>
      </c>
      <c r="D76" s="31"/>
      <c r="E76" s="31"/>
      <c r="F76" s="36">
        <f>C8+C12+C7</f>
        <v>17157.09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48754.49</v>
      </c>
      <c r="D83" s="31"/>
      <c r="E83" s="31"/>
      <c r="F83" s="36">
        <f>D8+D12+D7</f>
        <v>16903.84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2142.8300000000017</v>
      </c>
      <c r="D90" s="31"/>
      <c r="E90" s="31"/>
      <c r="F90" s="36">
        <f>G8+G12+G7</f>
        <v>795.45000000000073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2.1000000051571988E-3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13347.8619</v>
      </c>
      <c r="D99" s="55">
        <f>C99</f>
        <v>13347.8619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6562.14</v>
      </c>
      <c r="D100" s="51">
        <f>G33+G30</f>
        <v>6562.14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24714.508100000003</v>
      </c>
      <c r="D101" s="55">
        <f>G28+G29+G31</f>
        <v>24714.505999999998</v>
      </c>
      <c r="E101" s="56"/>
      <c r="F101" s="40"/>
      <c r="G101" s="58">
        <f>C40</f>
        <v>2.1000000051571988E-3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4065</v>
      </c>
      <c r="D102" s="55">
        <f>G27</f>
        <v>4065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14024.12</v>
      </c>
      <c r="D103" s="55">
        <f>D8</f>
        <v>13770.87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62713.630000000005</v>
      </c>
      <c r="D105" s="55">
        <f>D99+D100+D101+D102+D103+F104</f>
        <v>62460.377899999999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Сибирская д. 46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48656.4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48754.49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48754.49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12691.2786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4065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7335.887999999999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1534.5479999999998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6562.14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15844.07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656.58330000000001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64.98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48754.4879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2.1000000051571988E-3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144</v>
      </c>
      <c r="C1" s="2"/>
      <c r="D1" s="1"/>
      <c r="E1" s="1"/>
      <c r="F1" s="1"/>
      <c r="G1" s="1"/>
    </row>
    <row r="2" spans="1:7" x14ac:dyDescent="0.25">
      <c r="A2" t="s">
        <v>2</v>
      </c>
      <c r="B2">
        <v>223.6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2135.85</v>
      </c>
      <c r="C6" s="10">
        <v>34881.599999999999</v>
      </c>
      <c r="D6" s="6">
        <v>33509.440000000002</v>
      </c>
      <c r="E6" s="7"/>
      <c r="F6" s="8"/>
      <c r="G6" s="10">
        <f>B6+C6-D6</f>
        <v>3508.0099999999948</v>
      </c>
    </row>
    <row r="7" spans="1:7" ht="47.45" customHeight="1" thickBot="1" x14ac:dyDescent="0.3">
      <c r="A7" s="9" t="s">
        <v>8</v>
      </c>
      <c r="B7" s="10"/>
      <c r="C7" s="10">
        <v>2012.44</v>
      </c>
      <c r="D7" s="6">
        <v>1914.38</v>
      </c>
      <c r="E7" s="7"/>
      <c r="F7" s="8"/>
      <c r="G7" s="10">
        <f>B7+C7-D7</f>
        <v>98.059999999999945</v>
      </c>
    </row>
    <row r="8" spans="1:7" ht="48" thickBot="1" x14ac:dyDescent="0.3">
      <c r="A8" s="9" t="s">
        <v>9</v>
      </c>
      <c r="B8" s="10">
        <v>437.66</v>
      </c>
      <c r="C8" s="10">
        <v>7039.2</v>
      </c>
      <c r="D8" s="6">
        <v>6396.9</v>
      </c>
      <c r="E8" s="7"/>
      <c r="F8" s="8"/>
      <c r="G8" s="10">
        <f>B8+C8-D8</f>
        <v>1079.96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2573.5099999999998</v>
      </c>
      <c r="C13" s="10">
        <f>C6+C8+C12+C7</f>
        <v>43933.24</v>
      </c>
      <c r="D13" s="6">
        <f>D6+D8+D12+D7</f>
        <v>41820.720000000001</v>
      </c>
      <c r="E13" s="7"/>
      <c r="F13" s="8"/>
      <c r="G13" s="10">
        <f>B13+C13-D13</f>
        <v>4686.0299999999988</v>
      </c>
    </row>
    <row r="14" spans="1:7" ht="55.15" customHeight="1" thickBot="1" x14ac:dyDescent="0.3">
      <c r="A14" s="3" t="s">
        <v>15</v>
      </c>
      <c r="B14" s="3"/>
      <c r="C14" s="13">
        <v>-5846.22</v>
      </c>
    </row>
    <row r="15" spans="1:7" ht="30" customHeight="1" x14ac:dyDescent="0.25">
      <c r="A15" s="2" t="s">
        <v>16</v>
      </c>
      <c r="B15" s="2"/>
      <c r="C15">
        <f>D6+C14</f>
        <v>27663.22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836.4144</v>
      </c>
    </row>
    <row r="18" spans="1:11" ht="30" customHeight="1" x14ac:dyDescent="0.25">
      <c r="A18" s="17" t="s">
        <v>19</v>
      </c>
      <c r="B18" s="17"/>
      <c r="C18">
        <f>B2</f>
        <v>223.6</v>
      </c>
      <c r="F18" s="18">
        <v>3.04</v>
      </c>
      <c r="G18" s="16">
        <f>C18*F18*12</f>
        <v>8156.9279999999999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223.6</v>
      </c>
      <c r="F27" s="19">
        <v>0.35</v>
      </c>
      <c r="G27" s="16">
        <f>C27*F27*12</f>
        <v>939.11999999999989</v>
      </c>
      <c r="K27" s="16"/>
    </row>
    <row r="28" spans="1:11" x14ac:dyDescent="0.25">
      <c r="A28" s="20" t="s">
        <v>27</v>
      </c>
      <c r="B28" s="20"/>
      <c r="C28">
        <f>B2</f>
        <v>223.6</v>
      </c>
      <c r="F28" s="19">
        <v>1.96</v>
      </c>
      <c r="G28" s="16">
        <f>C28*F28*12</f>
        <v>5259.0720000000001</v>
      </c>
      <c r="K28" s="16"/>
    </row>
    <row r="29" spans="1:11" x14ac:dyDescent="0.25">
      <c r="A29" s="20" t="s">
        <v>28</v>
      </c>
      <c r="B29" s="20"/>
      <c r="C29">
        <f>B2</f>
        <v>223.6</v>
      </c>
      <c r="F29" s="19">
        <v>0.41</v>
      </c>
      <c r="G29" s="16">
        <f>C29*F29*12</f>
        <v>1100.1119999999999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223.6</v>
      </c>
      <c r="F31">
        <v>2.92</v>
      </c>
      <c r="G31" s="16">
        <f>C31*F31*12</f>
        <v>7834.9439999999995</v>
      </c>
      <c r="K31" s="16"/>
    </row>
    <row r="32" spans="1:11" hidden="1" x14ac:dyDescent="0.25">
      <c r="A32" s="20" t="s">
        <v>23</v>
      </c>
      <c r="B32" s="20"/>
      <c r="C32">
        <f>B2</f>
        <v>223.6</v>
      </c>
      <c r="F32">
        <v>0.22</v>
      </c>
      <c r="G32" s="16">
        <f>C32*F32*12</f>
        <v>590.30399999999997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418.2072</v>
      </c>
    </row>
    <row r="35" spans="1:7" ht="26.45" customHeight="1" x14ac:dyDescent="0.25">
      <c r="A35" s="20" t="s">
        <v>33</v>
      </c>
      <c r="B35" s="20"/>
      <c r="G35" s="16">
        <v>411.98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15963.4352</v>
      </c>
    </row>
    <row r="39" spans="1:7" x14ac:dyDescent="0.25">
      <c r="B39" s="16" t="s">
        <v>35</v>
      </c>
      <c r="C39" s="16">
        <f>G37+G17+G18</f>
        <v>24956.777600000001</v>
      </c>
      <c r="D39" s="16"/>
      <c r="E39" s="16"/>
    </row>
    <row r="40" spans="1:7" x14ac:dyDescent="0.25">
      <c r="A40" s="2" t="s">
        <v>36</v>
      </c>
      <c r="B40" s="2"/>
      <c r="C40" s="16">
        <f>C15-C39</f>
        <v>2706.4423999999999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2135.85</v>
      </c>
      <c r="D75" s="31"/>
      <c r="E75" s="31"/>
      <c r="F75" s="36">
        <f>B8+B12</f>
        <v>437.66</v>
      </c>
      <c r="G75" s="37"/>
    </row>
    <row r="76" spans="1:8" x14ac:dyDescent="0.25">
      <c r="A76" s="35">
        <v>2</v>
      </c>
      <c r="B76" s="31" t="s">
        <v>52</v>
      </c>
      <c r="C76" s="31">
        <f>C6</f>
        <v>34881.599999999999</v>
      </c>
      <c r="D76" s="31"/>
      <c r="E76" s="31"/>
      <c r="F76" s="36">
        <f>C8+C12+C7</f>
        <v>9051.64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33509.440000000002</v>
      </c>
      <c r="D83" s="31"/>
      <c r="E83" s="31"/>
      <c r="F83" s="36">
        <f>D8+D12+D7</f>
        <v>8311.2799999999988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3508.0099999999948</v>
      </c>
      <c r="D90" s="31"/>
      <c r="E90" s="31"/>
      <c r="F90" s="36">
        <f>G8+G12+G7</f>
        <v>1178.02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2706.4423999999999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9411.5496000000003</v>
      </c>
      <c r="D99" s="55">
        <f>C99</f>
        <v>9411.5496000000003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16900.570400000001</v>
      </c>
      <c r="D101" s="55">
        <f>G28+G29+G31</f>
        <v>14194.128000000001</v>
      </c>
      <c r="E101" s="56"/>
      <c r="F101" s="40"/>
      <c r="G101" s="58">
        <f>C40</f>
        <v>2706.4423999999999</v>
      </c>
      <c r="H101" s="48"/>
    </row>
    <row r="102" spans="1:8" x14ac:dyDescent="0.25">
      <c r="A102" s="53">
        <v>4</v>
      </c>
      <c r="B102" s="59" t="s">
        <v>79</v>
      </c>
      <c r="C102" s="57">
        <f>G27</f>
        <v>939.11999999999989</v>
      </c>
      <c r="D102" s="55">
        <f>G27</f>
        <v>939.11999999999989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7039.2</v>
      </c>
      <c r="D103" s="55">
        <f>D8</f>
        <v>6396.9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34290.44</v>
      </c>
      <c r="D105" s="55">
        <f>D99+D100+D101+D102+D103+F104</f>
        <v>30941.6976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-5846.22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34881.599999999999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33509.440000000002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27663.22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8993.3423999999995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939.11999999999989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5259.0720000000001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1100.1119999999999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7834.9439999999995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418.2072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411.98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24956.777600000001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2706.4423999999999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91</v>
      </c>
      <c r="C1" s="2"/>
      <c r="D1" s="1"/>
      <c r="E1" s="1"/>
      <c r="F1" s="1"/>
      <c r="G1" s="1"/>
    </row>
    <row r="2" spans="1:7" x14ac:dyDescent="0.25">
      <c r="A2" t="s">
        <v>2</v>
      </c>
      <c r="B2">
        <v>57.8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757.74</v>
      </c>
      <c r="C6" s="10">
        <v>9016.7999999999993</v>
      </c>
      <c r="D6" s="6">
        <v>9558.31</v>
      </c>
      <c r="E6" s="7"/>
      <c r="F6" s="8"/>
      <c r="G6" s="10">
        <f>B6+C6-D6</f>
        <v>216.22999999999956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0</v>
      </c>
      <c r="C8" s="10">
        <v>1596.96</v>
      </c>
      <c r="D8" s="6">
        <v>1486</v>
      </c>
      <c r="E8" s="7"/>
      <c r="F8" s="8"/>
      <c r="G8" s="10">
        <f>B8+C8-D8</f>
        <v>110.96000000000004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757.74</v>
      </c>
      <c r="C13" s="10">
        <f>C6+C8+C12+C7</f>
        <v>10613.759999999998</v>
      </c>
      <c r="D13" s="6">
        <f>D6+D8+D12+D7</f>
        <v>11044.31</v>
      </c>
      <c r="E13" s="7"/>
      <c r="F13" s="8"/>
      <c r="G13" s="10">
        <f>B13+C13-D13</f>
        <v>327.18999999999869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9558.31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220.8862</v>
      </c>
    </row>
    <row r="18" spans="1:11" ht="30" customHeight="1" x14ac:dyDescent="0.25">
      <c r="A18" s="17" t="s">
        <v>19</v>
      </c>
      <c r="B18" s="17"/>
      <c r="C18">
        <f>B2</f>
        <v>57.8</v>
      </c>
      <c r="F18" s="18">
        <v>3.04</v>
      </c>
      <c r="G18" s="16">
        <f>C18*F18*12</f>
        <v>2108.5439999999999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57.8</v>
      </c>
      <c r="F27" s="19">
        <v>0.35</v>
      </c>
      <c r="G27" s="16">
        <f>C27*F27*12</f>
        <v>242.75999999999996</v>
      </c>
      <c r="K27" s="16"/>
    </row>
    <row r="28" spans="1:11" x14ac:dyDescent="0.25">
      <c r="A28" s="20" t="s">
        <v>27</v>
      </c>
      <c r="B28" s="20"/>
      <c r="C28">
        <f>B2</f>
        <v>57.8</v>
      </c>
      <c r="F28" s="19">
        <v>1.96</v>
      </c>
      <c r="G28" s="16">
        <f>C28*F28*12</f>
        <v>1359.4559999999999</v>
      </c>
      <c r="K28" s="16"/>
    </row>
    <row r="29" spans="1:11" x14ac:dyDescent="0.25">
      <c r="A29" s="20" t="s">
        <v>28</v>
      </c>
      <c r="B29" s="20"/>
      <c r="C29">
        <f>B2</f>
        <v>57.8</v>
      </c>
      <c r="F29" s="19">
        <v>0.41</v>
      </c>
      <c r="G29" s="16">
        <f>C29*F29*12</f>
        <v>284.37599999999998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57.8</v>
      </c>
      <c r="G31" s="16">
        <v>5231.84</v>
      </c>
      <c r="K31" s="16"/>
    </row>
    <row r="32" spans="1:11" hidden="1" x14ac:dyDescent="0.25">
      <c r="A32" s="20" t="s">
        <v>23</v>
      </c>
      <c r="B32" s="20"/>
      <c r="C32">
        <f>B2</f>
        <v>57.8</v>
      </c>
      <c r="F32">
        <v>0.22</v>
      </c>
      <c r="G32" s="16">
        <f>C32*F32*12</f>
        <v>152.59199999999998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110.4431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7228.8751000000002</v>
      </c>
    </row>
    <row r="39" spans="1:7" x14ac:dyDescent="0.25">
      <c r="B39" s="16" t="s">
        <v>35</v>
      </c>
      <c r="C39" s="16">
        <f>G37+G17+G18</f>
        <v>9558.3053</v>
      </c>
      <c r="D39" s="16"/>
      <c r="E39" s="16"/>
    </row>
    <row r="40" spans="1:7" x14ac:dyDescent="0.25">
      <c r="A40" s="2" t="s">
        <v>36</v>
      </c>
      <c r="B40" s="2"/>
      <c r="C40" s="16">
        <f>C15-C39</f>
        <v>4.6999999995023245E-3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1-я Свердловская д. 43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757.74</v>
      </c>
      <c r="D75" s="31"/>
      <c r="E75" s="31"/>
      <c r="F75" s="36">
        <f>B8+B12</f>
        <v>0</v>
      </c>
      <c r="G75" s="37"/>
    </row>
    <row r="76" spans="1:8" x14ac:dyDescent="0.25">
      <c r="A76" s="35">
        <v>2</v>
      </c>
      <c r="B76" s="31" t="s">
        <v>52</v>
      </c>
      <c r="C76" s="31">
        <f>C6</f>
        <v>9016.7999999999993</v>
      </c>
      <c r="D76" s="31"/>
      <c r="E76" s="31"/>
      <c r="F76" s="36">
        <f>C8+C12+C7</f>
        <v>1596.96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9558.31</v>
      </c>
      <c r="D83" s="31"/>
      <c r="E83" s="31"/>
      <c r="F83" s="36">
        <f>D8+D12+D7</f>
        <v>1486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216.22999999999956</v>
      </c>
      <c r="D90" s="31"/>
      <c r="E90" s="31"/>
      <c r="F90" s="36">
        <f>G8+G12+G7</f>
        <v>110.96000000000004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4.6999999995023245E-3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2439.8732999999997</v>
      </c>
      <c r="D99" s="55">
        <f>C99</f>
        <v>2439.8732999999997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6875.6767</v>
      </c>
      <c r="D101" s="55">
        <f>G28+G29+G31</f>
        <v>6875.6720000000005</v>
      </c>
      <c r="E101" s="56"/>
      <c r="F101" s="40"/>
      <c r="G101" s="58">
        <f>C40</f>
        <v>4.6999999995023245E-3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242.75999999999996</v>
      </c>
      <c r="D102" s="55">
        <f>G27</f>
        <v>242.75999999999996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1596.96</v>
      </c>
      <c r="D103" s="55">
        <f>D8</f>
        <v>1486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11155.27</v>
      </c>
      <c r="D105" s="55">
        <f>D99+D100+D101+D102+D103+F104</f>
        <v>11044.3053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1-я Свердловская д. 43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9016.7999999999993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9558.31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9558.31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2329.4301999999998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242.75999999999996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1359.4559999999999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284.37599999999998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5231.84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110.4431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9558.3053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4.6999999995023245E-3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145</v>
      </c>
      <c r="C1" s="2"/>
      <c r="D1" s="1"/>
      <c r="E1" s="1"/>
      <c r="F1" s="1"/>
      <c r="G1" s="1"/>
    </row>
    <row r="2" spans="1:7" x14ac:dyDescent="0.25">
      <c r="A2" t="s">
        <v>2</v>
      </c>
      <c r="B2">
        <v>2673.3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45045.51</v>
      </c>
      <c r="C6" s="10">
        <v>416917.8</v>
      </c>
      <c r="D6" s="6">
        <v>390873.17</v>
      </c>
      <c r="E6" s="7"/>
      <c r="F6" s="8"/>
      <c r="G6" s="10">
        <f>B6+C6-D6</f>
        <v>71090.140000000014</v>
      </c>
    </row>
    <row r="7" spans="1:7" ht="47.45" customHeight="1" thickBot="1" x14ac:dyDescent="0.3">
      <c r="A7" s="9" t="s">
        <v>8</v>
      </c>
      <c r="B7" s="10"/>
      <c r="C7" s="10">
        <v>34097.06</v>
      </c>
      <c r="D7" s="6">
        <v>30804.66</v>
      </c>
      <c r="E7" s="7"/>
      <c r="F7" s="8"/>
      <c r="G7" s="10">
        <f>B7+C7-D7</f>
        <v>3292.3999999999978</v>
      </c>
    </row>
    <row r="8" spans="1:7" ht="48" thickBot="1" x14ac:dyDescent="0.3">
      <c r="A8" s="9" t="s">
        <v>9</v>
      </c>
      <c r="B8" s="10">
        <v>12182.34</v>
      </c>
      <c r="C8" s="10">
        <v>85103.77</v>
      </c>
      <c r="D8" s="6">
        <v>72606.5</v>
      </c>
      <c r="E8" s="7"/>
      <c r="F8" s="8"/>
      <c r="G8" s="10">
        <f>B8+C8-D8</f>
        <v>24679.61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82.41</v>
      </c>
      <c r="C12" s="10">
        <v>9621.18</v>
      </c>
      <c r="D12" s="6">
        <v>8586.7099999999991</v>
      </c>
      <c r="E12" s="7"/>
      <c r="F12" s="8"/>
      <c r="G12" s="10">
        <f>B12+C12-D12</f>
        <v>1116.880000000001</v>
      </c>
    </row>
    <row r="13" spans="1:7" ht="16.5" thickBot="1" x14ac:dyDescent="0.3">
      <c r="A13" s="9" t="s">
        <v>14</v>
      </c>
      <c r="B13" s="10">
        <f>B6+B7+B8+B9+B11+B12+B10</f>
        <v>57310.260000000009</v>
      </c>
      <c r="C13" s="10">
        <f>C6+C8+C12+C7</f>
        <v>545739.81000000006</v>
      </c>
      <c r="D13" s="6">
        <f>D6+D8+D12+D7</f>
        <v>502871.03999999998</v>
      </c>
      <c r="E13" s="7"/>
      <c r="F13" s="8"/>
      <c r="G13" s="10">
        <f>B13+C13-D13</f>
        <v>100179.03000000009</v>
      </c>
    </row>
    <row r="14" spans="1:7" ht="55.15" customHeight="1" thickBot="1" x14ac:dyDescent="0.3">
      <c r="A14" s="3" t="s">
        <v>15</v>
      </c>
      <c r="B14" s="3"/>
      <c r="C14" s="13">
        <v>11893.59</v>
      </c>
    </row>
    <row r="15" spans="1:7" ht="30" customHeight="1" x14ac:dyDescent="0.25">
      <c r="A15" s="2" t="s">
        <v>16</v>
      </c>
      <c r="B15" s="2"/>
      <c r="C15">
        <f>D6+C14</f>
        <v>402766.76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10057.4208</v>
      </c>
    </row>
    <row r="18" spans="1:11" ht="30" customHeight="1" x14ac:dyDescent="0.25">
      <c r="A18" s="17" t="s">
        <v>19</v>
      </c>
      <c r="B18" s="17"/>
      <c r="C18">
        <f>B2</f>
        <v>2673.3</v>
      </c>
      <c r="F18" s="18">
        <v>3.04</v>
      </c>
      <c r="G18" s="16">
        <f>C18*F18*12</f>
        <v>97521.983999999997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2673.3</v>
      </c>
      <c r="F27" s="19">
        <v>0.35</v>
      </c>
      <c r="G27" s="16">
        <f>C27*F27*12</f>
        <v>11227.86</v>
      </c>
      <c r="K27" s="16"/>
    </row>
    <row r="28" spans="1:11" x14ac:dyDescent="0.25">
      <c r="A28" s="20" t="s">
        <v>27</v>
      </c>
      <c r="B28" s="20"/>
      <c r="C28">
        <f>B2</f>
        <v>2673.3</v>
      </c>
      <c r="F28" s="19">
        <v>1.96</v>
      </c>
      <c r="G28" s="16">
        <f>C28*F28*12</f>
        <v>62876.016000000003</v>
      </c>
      <c r="K28" s="16"/>
    </row>
    <row r="29" spans="1:11" x14ac:dyDescent="0.25">
      <c r="A29" s="20" t="s">
        <v>28</v>
      </c>
      <c r="B29" s="20"/>
      <c r="C29">
        <f>B2</f>
        <v>2673.3</v>
      </c>
      <c r="F29" s="19">
        <v>0.41</v>
      </c>
      <c r="G29" s="16">
        <f>C29*F29*12</f>
        <v>13152.636000000002</v>
      </c>
      <c r="K29" s="16"/>
    </row>
    <row r="30" spans="1:11" ht="40.9" customHeight="1" x14ac:dyDescent="0.25">
      <c r="A30" s="20" t="s">
        <v>29</v>
      </c>
      <c r="B30" s="20"/>
      <c r="F30" s="19"/>
      <c r="G30">
        <v>63938.239999999998</v>
      </c>
    </row>
    <row r="31" spans="1:11" ht="44.45" customHeight="1" x14ac:dyDescent="0.25">
      <c r="A31" s="20" t="s">
        <v>30</v>
      </c>
      <c r="B31" s="20"/>
      <c r="C31">
        <f>B2</f>
        <v>2673.3</v>
      </c>
      <c r="F31">
        <v>2.92</v>
      </c>
      <c r="G31" s="16">
        <f>C31*F31*12</f>
        <v>93672.432000000001</v>
      </c>
      <c r="K31" s="16"/>
    </row>
    <row r="32" spans="1:11" hidden="1" x14ac:dyDescent="0.25">
      <c r="A32" s="20" t="s">
        <v>23</v>
      </c>
      <c r="B32" s="20"/>
      <c r="C32">
        <f>B2</f>
        <v>2673.3</v>
      </c>
      <c r="F32">
        <v>0.22</v>
      </c>
      <c r="G32" s="16">
        <f>C32*F32*12</f>
        <v>7057.5120000000006</v>
      </c>
    </row>
    <row r="33" spans="1:7" x14ac:dyDescent="0.25">
      <c r="A33" s="20" t="s">
        <v>31</v>
      </c>
      <c r="B33" s="20"/>
      <c r="G33">
        <v>40559.06</v>
      </c>
    </row>
    <row r="34" spans="1:7" ht="28.15" customHeight="1" x14ac:dyDescent="0.25">
      <c r="A34" s="20" t="s">
        <v>32</v>
      </c>
      <c r="B34" s="20"/>
      <c r="G34" s="16">
        <f>D13*1/100</f>
        <v>5028.7103999999999</v>
      </c>
    </row>
    <row r="35" spans="1:7" ht="26.45" customHeight="1" x14ac:dyDescent="0.25">
      <c r="A35" s="20" t="s">
        <v>33</v>
      </c>
      <c r="B35" s="20"/>
      <c r="G35" s="16">
        <v>-25547.02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264907.93439999997</v>
      </c>
    </row>
    <row r="39" spans="1:7" x14ac:dyDescent="0.25">
      <c r="B39" s="16" t="s">
        <v>35</v>
      </c>
      <c r="C39" s="16">
        <f>G37+G17+G18</f>
        <v>372487.33919999999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30279.420800000022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8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45045.51</v>
      </c>
      <c r="D75" s="31"/>
      <c r="E75" s="31"/>
      <c r="F75" s="36">
        <f>B8+B12</f>
        <v>12264.75</v>
      </c>
      <c r="G75" s="37"/>
    </row>
    <row r="76" spans="1:8" x14ac:dyDescent="0.25">
      <c r="A76" s="35">
        <v>2</v>
      </c>
      <c r="B76" s="31" t="s">
        <v>52</v>
      </c>
      <c r="C76" s="31">
        <f>C6</f>
        <v>416917.8</v>
      </c>
      <c r="D76" s="31"/>
      <c r="E76" s="31"/>
      <c r="F76" s="36">
        <f>C8+C12+C7</f>
        <v>128822.01000000001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390873.17</v>
      </c>
      <c r="D83" s="31"/>
      <c r="E83" s="31"/>
      <c r="F83" s="36">
        <f>D8+D12+D7</f>
        <v>111997.87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71090.140000000014</v>
      </c>
      <c r="D90" s="31"/>
      <c r="E90" s="31"/>
      <c r="F90" s="36">
        <f>G8+G12+G7</f>
        <v>29088.89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30279.420800000022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112608.11519999999</v>
      </c>
      <c r="D99" s="55">
        <f>C99</f>
        <v>112608.11519999999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104497.29999999999</v>
      </c>
      <c r="D100" s="51">
        <f>G33+G30</f>
        <v>104497.29999999999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199980.50480000002</v>
      </c>
      <c r="D101" s="55">
        <f>G28+G29+G31</f>
        <v>169701.084</v>
      </c>
      <c r="E101" s="56"/>
      <c r="F101" s="40"/>
      <c r="G101" s="58">
        <f>C40</f>
        <v>30279.420800000022</v>
      </c>
      <c r="H101" s="48"/>
    </row>
    <row r="102" spans="1:8" x14ac:dyDescent="0.25">
      <c r="A102" s="53">
        <v>4</v>
      </c>
      <c r="B102" s="59" t="s">
        <v>79</v>
      </c>
      <c r="C102" s="57">
        <f>G27</f>
        <v>11227.86</v>
      </c>
      <c r="D102" s="55">
        <f>G27</f>
        <v>11227.86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85103.77</v>
      </c>
      <c r="D103" s="55">
        <f>D8</f>
        <v>72606.5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9621.18</v>
      </c>
      <c r="D104" s="62"/>
      <c r="E104" s="63"/>
      <c r="F104" s="64">
        <f>C104</f>
        <v>9621.18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523038.73000000004</v>
      </c>
      <c r="D105" s="55">
        <f>D99+D100+D101+D102+D103+F104</f>
        <v>480262.03919999994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8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11893.59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416917.8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390873.17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402766.76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107579.40479999999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11227.86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62876.016000000003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13152.636000000002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63938.239999999998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93672.432000000001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40559.06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5028.7103999999999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-25547.02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372487.33919999999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30279.420800000022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146</v>
      </c>
      <c r="C1" s="2"/>
      <c r="D1" s="1"/>
      <c r="E1" s="1"/>
      <c r="F1" s="1"/>
      <c r="G1" s="1"/>
    </row>
    <row r="2" spans="1:7" x14ac:dyDescent="0.25">
      <c r="A2" t="s">
        <v>2</v>
      </c>
      <c r="B2">
        <v>10845.7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219635.86</v>
      </c>
      <c r="C6" s="10">
        <v>1675859.9</v>
      </c>
      <c r="D6" s="6">
        <v>1616903.12</v>
      </c>
      <c r="E6" s="7"/>
      <c r="F6" s="8"/>
      <c r="G6" s="10">
        <f>B6+C6-D6</f>
        <v>278592.63999999966</v>
      </c>
    </row>
    <row r="7" spans="1:7" ht="47.45" customHeight="1" thickBot="1" x14ac:dyDescent="0.3">
      <c r="A7" s="9" t="s">
        <v>8</v>
      </c>
      <c r="B7" s="10"/>
      <c r="C7" s="10">
        <v>227753.17</v>
      </c>
      <c r="D7" s="6">
        <v>212975.66</v>
      </c>
      <c r="E7" s="7"/>
      <c r="F7" s="8"/>
      <c r="G7" s="10">
        <f>B7+C7-D7</f>
        <v>14777.510000000009</v>
      </c>
    </row>
    <row r="8" spans="1:7" ht="48" thickBot="1" x14ac:dyDescent="0.3">
      <c r="A8" s="9" t="s">
        <v>9</v>
      </c>
      <c r="B8" s="10">
        <v>85200.23</v>
      </c>
      <c r="C8" s="10">
        <v>399251.64</v>
      </c>
      <c r="D8" s="6">
        <v>363612.5</v>
      </c>
      <c r="E8" s="7"/>
      <c r="F8" s="8"/>
      <c r="G8" s="10">
        <f>B8+C8-D8</f>
        <v>120839.37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103.87</v>
      </c>
      <c r="C12" s="10">
        <v>38857.26</v>
      </c>
      <c r="D12" s="6">
        <v>35891.11</v>
      </c>
      <c r="E12" s="7"/>
      <c r="F12" s="8"/>
      <c r="G12" s="10">
        <f>B12+C12-D12</f>
        <v>3070.0200000000041</v>
      </c>
    </row>
    <row r="13" spans="1:7" ht="16.5" thickBot="1" x14ac:dyDescent="0.3">
      <c r="A13" s="9" t="s">
        <v>14</v>
      </c>
      <c r="B13" s="10">
        <f>B6+B7+B8+B9+B11+B12+B10</f>
        <v>304939.95999999996</v>
      </c>
      <c r="C13" s="10">
        <f>C6+C8+C12+C7</f>
        <v>2341721.9699999997</v>
      </c>
      <c r="D13" s="6">
        <f>D6+D8+D12+D7</f>
        <v>2229382.39</v>
      </c>
      <c r="E13" s="7"/>
      <c r="F13" s="8"/>
      <c r="G13" s="10">
        <f>B13+C13-D13</f>
        <v>417279.53999999957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1616903.12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44587.647800000006</v>
      </c>
    </row>
    <row r="18" spans="1:11" ht="30" customHeight="1" x14ac:dyDescent="0.25">
      <c r="A18" s="17" t="s">
        <v>19</v>
      </c>
      <c r="B18" s="17"/>
      <c r="C18">
        <f>B2</f>
        <v>10845.7</v>
      </c>
      <c r="F18" s="18">
        <v>3.04</v>
      </c>
      <c r="G18" s="16">
        <f>C18*F18*12</f>
        <v>395651.136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10845.7</v>
      </c>
      <c r="F27" s="19"/>
      <c r="G27" s="16">
        <v>93323.23</v>
      </c>
      <c r="K27" s="16"/>
    </row>
    <row r="28" spans="1:11" x14ac:dyDescent="0.25">
      <c r="A28" s="20" t="s">
        <v>27</v>
      </c>
      <c r="B28" s="20"/>
      <c r="C28">
        <f>B2</f>
        <v>10845.7</v>
      </c>
      <c r="F28" s="19">
        <v>1.96</v>
      </c>
      <c r="G28" s="16">
        <f>C28*F28*12</f>
        <v>255090.864</v>
      </c>
      <c r="K28" s="16"/>
    </row>
    <row r="29" spans="1:11" x14ac:dyDescent="0.25">
      <c r="A29" s="20" t="s">
        <v>28</v>
      </c>
      <c r="B29" s="20"/>
      <c r="C29">
        <f>B2</f>
        <v>10845.7</v>
      </c>
      <c r="F29" s="19">
        <v>0.41</v>
      </c>
      <c r="G29" s="16">
        <f>C29*F29*12</f>
        <v>53360.843999999997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340829.48</v>
      </c>
    </row>
    <row r="31" spans="1:11" ht="44.45" customHeight="1" x14ac:dyDescent="0.25">
      <c r="A31" s="20" t="s">
        <v>30</v>
      </c>
      <c r="B31" s="20"/>
      <c r="C31">
        <f>B2</f>
        <v>10845.7</v>
      </c>
      <c r="F31">
        <v>2.92</v>
      </c>
      <c r="G31" s="16">
        <f>C31*F31*12</f>
        <v>380033.32800000004</v>
      </c>
      <c r="K31" s="16"/>
    </row>
    <row r="32" spans="1:11" hidden="1" x14ac:dyDescent="0.25">
      <c r="A32" s="20" t="s">
        <v>23</v>
      </c>
      <c r="B32" s="20"/>
      <c r="C32">
        <f>B2</f>
        <v>10845.7</v>
      </c>
      <c r="F32">
        <v>0.22</v>
      </c>
      <c r="G32" s="16">
        <f>C32*F32*12</f>
        <v>28632.648000000001</v>
      </c>
    </row>
    <row r="33" spans="1:7" x14ac:dyDescent="0.25">
      <c r="A33" s="20" t="s">
        <v>31</v>
      </c>
      <c r="B33" s="20"/>
      <c r="G33">
        <v>132007.47</v>
      </c>
    </row>
    <row r="34" spans="1:7" ht="28.15" customHeight="1" x14ac:dyDescent="0.25">
      <c r="A34" s="20" t="s">
        <v>32</v>
      </c>
      <c r="B34" s="20"/>
      <c r="G34" s="16">
        <f>D13*1/100</f>
        <v>22293.823900000003</v>
      </c>
    </row>
    <row r="35" spans="1:7" ht="26.45" customHeight="1" x14ac:dyDescent="0.25">
      <c r="A35" s="20" t="s">
        <v>33</v>
      </c>
      <c r="B35" s="20"/>
      <c r="G35" s="16">
        <v>5401.39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1282340.4298999999</v>
      </c>
    </row>
    <row r="39" spans="1:7" x14ac:dyDescent="0.25">
      <c r="B39" s="16" t="s">
        <v>35</v>
      </c>
      <c r="C39" s="16">
        <f>G37+G17+G18</f>
        <v>1722579.2136999997</v>
      </c>
      <c r="D39" s="16"/>
      <c r="E39" s="16"/>
    </row>
    <row r="40" spans="1:7" x14ac:dyDescent="0.25">
      <c r="A40" s="2" t="s">
        <v>36</v>
      </c>
      <c r="B40" s="2"/>
      <c r="C40" s="16">
        <f>C15-C39</f>
        <v>-105676.09369999962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10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219635.86</v>
      </c>
      <c r="D75" s="31"/>
      <c r="E75" s="31"/>
      <c r="F75" s="36">
        <f>B8+B12</f>
        <v>85304.099999999991</v>
      </c>
      <c r="G75" s="37"/>
    </row>
    <row r="76" spans="1:8" x14ac:dyDescent="0.25">
      <c r="A76" s="35">
        <v>2</v>
      </c>
      <c r="B76" s="31" t="s">
        <v>52</v>
      </c>
      <c r="C76" s="31">
        <f>C6</f>
        <v>1675859.9</v>
      </c>
      <c r="D76" s="31"/>
      <c r="E76" s="31"/>
      <c r="F76" s="36">
        <f>C8+C12+C7</f>
        <v>665862.07000000007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1616903.12</v>
      </c>
      <c r="D83" s="31"/>
      <c r="E83" s="31"/>
      <c r="F83" s="36">
        <f>D8+D12+D7</f>
        <v>612479.27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278592.63999999966</v>
      </c>
      <c r="D90" s="31"/>
      <c r="E90" s="31"/>
      <c r="F90" s="36">
        <f>G8+G12+G7</f>
        <v>138686.90000000002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-105676.09369999962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462532.60769999999</v>
      </c>
      <c r="D99" s="55">
        <f>C99</f>
        <v>462532.60769999999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472836.94999999995</v>
      </c>
      <c r="D100" s="51">
        <f>G33+G30</f>
        <v>472836.94999999995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582808.94230000046</v>
      </c>
      <c r="D101" s="55">
        <f>G28+G29+G31</f>
        <v>688485.03600000008</v>
      </c>
      <c r="E101" s="56"/>
      <c r="F101" s="40"/>
      <c r="G101" s="58">
        <f>C40</f>
        <v>-105676.09369999962</v>
      </c>
      <c r="H101" s="48"/>
    </row>
    <row r="102" spans="1:8" x14ac:dyDescent="0.25">
      <c r="A102" s="53">
        <v>4</v>
      </c>
      <c r="B102" s="59" t="s">
        <v>79</v>
      </c>
      <c r="C102" s="57">
        <f>G27</f>
        <v>93323.23</v>
      </c>
      <c r="D102" s="55">
        <f>G27</f>
        <v>93323.23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399251.64</v>
      </c>
      <c r="D103" s="55">
        <f>D8</f>
        <v>363612.5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38857.26</v>
      </c>
      <c r="D104" s="62"/>
      <c r="E104" s="63"/>
      <c r="F104" s="64">
        <f>C104</f>
        <v>38857.26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2049610.6300000006</v>
      </c>
      <c r="D105" s="55">
        <f>D99+D100+D101+D102+D103+F104</f>
        <v>2119647.5836999998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10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1675859.9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1616903.12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1616903.12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440238.78379999998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93323.23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255090.864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53360.843999999997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340829.48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380033.32800000004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132007.47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22293.823900000003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5401.39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1722579.2136999997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-105676.09369999962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147</v>
      </c>
      <c r="C1" s="2"/>
      <c r="D1" s="1"/>
      <c r="E1" s="1"/>
      <c r="F1" s="1"/>
      <c r="G1" s="1"/>
    </row>
    <row r="2" spans="1:7" x14ac:dyDescent="0.25">
      <c r="A2" t="s">
        <v>2</v>
      </c>
      <c r="B2">
        <v>2589.5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114197.62</v>
      </c>
      <c r="C6" s="10">
        <v>403988</v>
      </c>
      <c r="D6" s="6">
        <v>383114.3</v>
      </c>
      <c r="E6" s="7"/>
      <c r="F6" s="8"/>
      <c r="G6" s="10">
        <f>B6+C6-D6</f>
        <v>135071.32</v>
      </c>
    </row>
    <row r="7" spans="1:7" ht="47.45" customHeight="1" thickBot="1" x14ac:dyDescent="0.3">
      <c r="A7" s="9" t="s">
        <v>8</v>
      </c>
      <c r="B7" s="10"/>
      <c r="C7" s="10">
        <v>38273.53</v>
      </c>
      <c r="D7" s="6">
        <v>33718.1</v>
      </c>
      <c r="E7" s="7"/>
      <c r="F7" s="8"/>
      <c r="G7" s="10">
        <f>B7+C7-D7</f>
        <v>4555.43</v>
      </c>
    </row>
    <row r="8" spans="1:7" ht="48" thickBot="1" x14ac:dyDescent="0.3">
      <c r="A8" s="9" t="s">
        <v>9</v>
      </c>
      <c r="B8" s="10">
        <v>20134.59</v>
      </c>
      <c r="C8" s="10">
        <v>105694.73</v>
      </c>
      <c r="D8" s="6">
        <v>95634.76</v>
      </c>
      <c r="E8" s="7"/>
      <c r="F8" s="8"/>
      <c r="G8" s="10">
        <f>B8+C8-D8</f>
        <v>30194.559999999998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217.86</v>
      </c>
      <c r="C12" s="10">
        <v>9322.7999999999993</v>
      </c>
      <c r="D12" s="6">
        <v>8300.84</v>
      </c>
      <c r="E12" s="7"/>
      <c r="F12" s="8"/>
      <c r="G12" s="10">
        <f>B12+C12-D12</f>
        <v>1239.8199999999997</v>
      </c>
    </row>
    <row r="13" spans="1:7" ht="16.5" thickBot="1" x14ac:dyDescent="0.3">
      <c r="A13" s="9" t="s">
        <v>14</v>
      </c>
      <c r="B13" s="10">
        <f>B6+B7+B8+B9+B11+B12+B10</f>
        <v>134550.06999999998</v>
      </c>
      <c r="C13" s="10">
        <f>C6+C8+C12+C7</f>
        <v>557279.05999999994</v>
      </c>
      <c r="D13" s="6">
        <f>D6+D8+D12+D7</f>
        <v>520768</v>
      </c>
      <c r="E13" s="7"/>
      <c r="F13" s="8"/>
      <c r="G13" s="10">
        <f>B13+C13-D13</f>
        <v>171061.12999999989</v>
      </c>
    </row>
    <row r="14" spans="1:7" ht="55.15" customHeight="1" thickBot="1" x14ac:dyDescent="0.3">
      <c r="A14" s="3" t="s">
        <v>15</v>
      </c>
      <c r="B14" s="3"/>
      <c r="C14" s="13">
        <v>-157614.63</v>
      </c>
    </row>
    <row r="15" spans="1:7" ht="30" customHeight="1" x14ac:dyDescent="0.25">
      <c r="A15" s="2" t="s">
        <v>16</v>
      </c>
      <c r="B15" s="2"/>
      <c r="C15">
        <f>D6+C14</f>
        <v>225499.66999999998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10415.36</v>
      </c>
    </row>
    <row r="18" spans="1:11" ht="30" customHeight="1" x14ac:dyDescent="0.25">
      <c r="A18" s="17" t="s">
        <v>19</v>
      </c>
      <c r="B18" s="17"/>
      <c r="C18">
        <f>B2</f>
        <v>2589.5</v>
      </c>
      <c r="F18" s="18">
        <v>3.04</v>
      </c>
      <c r="G18" s="16">
        <f>C18*F18*12</f>
        <v>94464.959999999992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2589.5</v>
      </c>
      <c r="F27" s="19"/>
      <c r="G27" s="16">
        <v>22303.3</v>
      </c>
      <c r="K27" s="16"/>
    </row>
    <row r="28" spans="1:11" x14ac:dyDescent="0.25">
      <c r="A28" s="20" t="s">
        <v>27</v>
      </c>
      <c r="B28" s="20"/>
      <c r="C28">
        <f>B2</f>
        <v>2589.5</v>
      </c>
      <c r="F28" s="19">
        <v>1.96</v>
      </c>
      <c r="G28" s="16">
        <f>C28*F28*12</f>
        <v>60905.04</v>
      </c>
      <c r="K28" s="16"/>
    </row>
    <row r="29" spans="1:11" x14ac:dyDescent="0.25">
      <c r="A29" s="20" t="s">
        <v>28</v>
      </c>
      <c r="B29" s="20"/>
      <c r="C29">
        <f>B2</f>
        <v>2589.5</v>
      </c>
      <c r="F29" s="19">
        <v>0.41</v>
      </c>
      <c r="G29" s="16">
        <f>C29*F29*12</f>
        <v>12740.34</v>
      </c>
      <c r="K29" s="16"/>
    </row>
    <row r="30" spans="1:11" ht="40.9" customHeight="1" x14ac:dyDescent="0.25">
      <c r="A30" s="20" t="s">
        <v>29</v>
      </c>
      <c r="B30" s="20"/>
      <c r="F30" s="19"/>
      <c r="G30">
        <v>60993.77</v>
      </c>
    </row>
    <row r="31" spans="1:11" ht="44.45" customHeight="1" x14ac:dyDescent="0.25">
      <c r="A31" s="20" t="s">
        <v>30</v>
      </c>
      <c r="B31" s="20"/>
      <c r="C31">
        <f>B2</f>
        <v>2589.5</v>
      </c>
      <c r="F31">
        <v>2.92</v>
      </c>
      <c r="G31" s="16">
        <f>C31*F31*12</f>
        <v>90736.08</v>
      </c>
      <c r="K31" s="16"/>
    </row>
    <row r="32" spans="1:11" hidden="1" x14ac:dyDescent="0.25">
      <c r="A32" s="20" t="s">
        <v>23</v>
      </c>
      <c r="B32" s="20"/>
      <c r="C32">
        <f>B2</f>
        <v>2589.5</v>
      </c>
      <c r="F32">
        <v>0.22</v>
      </c>
      <c r="G32" s="16">
        <f>C32*F32*12</f>
        <v>6836.2800000000007</v>
      </c>
    </row>
    <row r="33" spans="1:7" x14ac:dyDescent="0.25">
      <c r="A33" s="20" t="s">
        <v>31</v>
      </c>
      <c r="B33" s="20"/>
      <c r="G33">
        <v>89553.8</v>
      </c>
    </row>
    <row r="34" spans="1:7" ht="28.15" customHeight="1" x14ac:dyDescent="0.25">
      <c r="A34" s="20" t="s">
        <v>32</v>
      </c>
      <c r="B34" s="20"/>
      <c r="G34" s="16">
        <f>D13*1/100</f>
        <v>5207.68</v>
      </c>
    </row>
    <row r="35" spans="1:7" ht="26.45" customHeight="1" x14ac:dyDescent="0.25">
      <c r="A35" s="20" t="s">
        <v>33</v>
      </c>
      <c r="B35" s="20"/>
      <c r="G35" s="16">
        <v>31475.93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373915.93999999994</v>
      </c>
    </row>
    <row r="39" spans="1:7" x14ac:dyDescent="0.25">
      <c r="B39" s="16" t="s">
        <v>35</v>
      </c>
      <c r="C39" s="16">
        <f>G37+G17+G18</f>
        <v>478796.25999999989</v>
      </c>
      <c r="D39" s="16"/>
      <c r="E39" s="16"/>
    </row>
    <row r="40" spans="1:7" x14ac:dyDescent="0.25">
      <c r="A40" s="2" t="s">
        <v>36</v>
      </c>
      <c r="B40" s="2"/>
      <c r="C40" s="16">
        <f>C15-C39</f>
        <v>-253296.58999999991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30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114197.62</v>
      </c>
      <c r="D75" s="31"/>
      <c r="E75" s="31"/>
      <c r="F75" s="36">
        <f>B8+B12</f>
        <v>20352.45</v>
      </c>
      <c r="G75" s="37"/>
    </row>
    <row r="76" spans="1:8" x14ac:dyDescent="0.25">
      <c r="A76" s="35">
        <v>2</v>
      </c>
      <c r="B76" s="31" t="s">
        <v>52</v>
      </c>
      <c r="C76" s="31">
        <f>C6</f>
        <v>403988</v>
      </c>
      <c r="D76" s="31"/>
      <c r="E76" s="31"/>
      <c r="F76" s="36">
        <f>C8+C12+C7</f>
        <v>153291.06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383114.3</v>
      </c>
      <c r="D83" s="31"/>
      <c r="E83" s="31"/>
      <c r="F83" s="36">
        <f>D8+D12+D7</f>
        <v>137653.69999999998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135071.32</v>
      </c>
      <c r="D90" s="31"/>
      <c r="E90" s="31"/>
      <c r="F90" s="36">
        <f>G8+G12+G7</f>
        <v>35989.81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-253296.58999999991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110088</v>
      </c>
      <c r="D99" s="55">
        <f>C99</f>
        <v>110088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150547.57</v>
      </c>
      <c r="D100" s="51">
        <f>G33+G30</f>
        <v>150547.57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-88915.129999999888</v>
      </c>
      <c r="D101" s="55">
        <f>G28+G29+G31</f>
        <v>164381.46000000002</v>
      </c>
      <c r="E101" s="56"/>
      <c r="F101" s="40"/>
      <c r="G101" s="58">
        <f>C40</f>
        <v>-253296.58999999991</v>
      </c>
      <c r="H101" s="48"/>
    </row>
    <row r="102" spans="1:8" x14ac:dyDescent="0.25">
      <c r="A102" s="53">
        <v>4</v>
      </c>
      <c r="B102" s="59" t="s">
        <v>79</v>
      </c>
      <c r="C102" s="57">
        <f>G27</f>
        <v>22303.3</v>
      </c>
      <c r="D102" s="55">
        <f>G27</f>
        <v>22303.3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105694.73</v>
      </c>
      <c r="D103" s="55">
        <f>D8</f>
        <v>95634.76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9322.7999999999993</v>
      </c>
      <c r="D104" s="62"/>
      <c r="E104" s="63"/>
      <c r="F104" s="64">
        <f>C104</f>
        <v>9322.7999999999993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309041.27000000008</v>
      </c>
      <c r="D105" s="55">
        <f>D99+D100+D101+D102+D103+F104</f>
        <v>552277.89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30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-157614.63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403988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383114.3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225499.66999999998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104880.31999999999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22303.3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60905.04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12740.34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60993.77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90736.08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89553.8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5207.68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31475.93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478796.25999999995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-253296.58999999991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148</v>
      </c>
      <c r="C1" s="2"/>
      <c r="D1" s="1"/>
      <c r="E1" s="1"/>
      <c r="F1" s="1"/>
      <c r="G1" s="1"/>
    </row>
    <row r="2" spans="1:7" x14ac:dyDescent="0.25">
      <c r="A2" t="s">
        <v>2</v>
      </c>
      <c r="B2">
        <v>7077.7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70988.22</v>
      </c>
      <c r="C6" s="10">
        <v>1104240.8</v>
      </c>
      <c r="D6" s="6">
        <v>1071327.02</v>
      </c>
      <c r="E6" s="7"/>
      <c r="F6" s="8"/>
      <c r="G6" s="10">
        <f>B6+C6-D6</f>
        <v>103902</v>
      </c>
    </row>
    <row r="7" spans="1:7" ht="47.45" customHeight="1" thickBot="1" x14ac:dyDescent="0.3">
      <c r="A7" s="9" t="s">
        <v>8</v>
      </c>
      <c r="B7" s="10"/>
      <c r="C7" s="10">
        <v>124927.59</v>
      </c>
      <c r="D7" s="6">
        <v>116337.87</v>
      </c>
      <c r="E7" s="7"/>
      <c r="F7" s="8"/>
      <c r="G7" s="10">
        <f>B7+C7-D7</f>
        <v>8589.7200000000012</v>
      </c>
    </row>
    <row r="8" spans="1:7" ht="48" thickBot="1" x14ac:dyDescent="0.3">
      <c r="A8" s="9" t="s">
        <v>9</v>
      </c>
      <c r="B8" s="10">
        <v>15623.55</v>
      </c>
      <c r="C8" s="10">
        <v>245598.23</v>
      </c>
      <c r="D8" s="6">
        <v>232731.68</v>
      </c>
      <c r="E8" s="7"/>
      <c r="F8" s="8"/>
      <c r="G8" s="10">
        <f>B8+C8-D8</f>
        <v>28490.100000000006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98.32</v>
      </c>
      <c r="C12" s="10">
        <v>25473.48</v>
      </c>
      <c r="D12" s="6">
        <v>23753.439999999999</v>
      </c>
      <c r="E12" s="7"/>
      <c r="F12" s="8"/>
      <c r="G12" s="10">
        <f>B12+C12-D12</f>
        <v>1818.3600000000006</v>
      </c>
    </row>
    <row r="13" spans="1:7" ht="16.5" thickBot="1" x14ac:dyDescent="0.3">
      <c r="A13" s="9" t="s">
        <v>14</v>
      </c>
      <c r="B13" s="10">
        <f>B6+B7+B8+B9+B11+B12+B10</f>
        <v>86710.090000000011</v>
      </c>
      <c r="C13" s="10">
        <f>C6+C8+C12+C7</f>
        <v>1500240.1</v>
      </c>
      <c r="D13" s="6">
        <f>D6+D8+D12+D7</f>
        <v>1444150.0099999998</v>
      </c>
      <c r="E13" s="7"/>
      <c r="F13" s="8"/>
      <c r="G13" s="10">
        <f>B13+C13-D13</f>
        <v>142800.1800000004</v>
      </c>
    </row>
    <row r="14" spans="1:7" ht="55.15" customHeight="1" thickBot="1" x14ac:dyDescent="0.3">
      <c r="A14" s="3" t="s">
        <v>15</v>
      </c>
      <c r="B14" s="3"/>
      <c r="C14" s="13">
        <v>-568021.93999999994</v>
      </c>
    </row>
    <row r="15" spans="1:7" ht="30" customHeight="1" x14ac:dyDescent="0.25">
      <c r="A15" s="2" t="s">
        <v>16</v>
      </c>
      <c r="B15" s="2"/>
      <c r="C15">
        <f>D6+C14</f>
        <v>503305.08000000007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28883.000199999995</v>
      </c>
    </row>
    <row r="18" spans="1:11" ht="30" customHeight="1" x14ac:dyDescent="0.25">
      <c r="A18" s="17" t="s">
        <v>19</v>
      </c>
      <c r="B18" s="17"/>
      <c r="C18">
        <f>B2</f>
        <v>7077.7</v>
      </c>
      <c r="F18" s="18">
        <v>3.04</v>
      </c>
      <c r="G18" s="16">
        <f>C18*F18*12</f>
        <v>258194.49599999998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7077.7</v>
      </c>
      <c r="F27" s="19"/>
      <c r="G27" s="16">
        <v>61319.81</v>
      </c>
      <c r="K27" s="16"/>
    </row>
    <row r="28" spans="1:11" x14ac:dyDescent="0.25">
      <c r="A28" s="20" t="s">
        <v>27</v>
      </c>
      <c r="B28" s="20"/>
      <c r="C28">
        <f>B2</f>
        <v>7077.7</v>
      </c>
      <c r="F28" s="19">
        <v>1.96</v>
      </c>
      <c r="G28" s="16">
        <f>C28*F28*12</f>
        <v>166467.50399999999</v>
      </c>
      <c r="K28" s="16"/>
    </row>
    <row r="29" spans="1:11" x14ac:dyDescent="0.25">
      <c r="A29" s="20" t="s">
        <v>28</v>
      </c>
      <c r="B29" s="20"/>
      <c r="C29">
        <f>B2</f>
        <v>7077.7</v>
      </c>
      <c r="F29" s="19">
        <v>0.41</v>
      </c>
      <c r="G29" s="16">
        <f>C29*F29*12</f>
        <v>34822.284</v>
      </c>
      <c r="K29" s="16"/>
    </row>
    <row r="30" spans="1:11" ht="40.9" customHeight="1" x14ac:dyDescent="0.25">
      <c r="A30" s="20" t="s">
        <v>29</v>
      </c>
      <c r="B30" s="20"/>
      <c r="F30" s="19"/>
      <c r="G30">
        <v>134901.56</v>
      </c>
    </row>
    <row r="31" spans="1:11" ht="44.45" customHeight="1" x14ac:dyDescent="0.25">
      <c r="A31" s="20" t="s">
        <v>30</v>
      </c>
      <c r="B31" s="20"/>
      <c r="C31">
        <f>B2</f>
        <v>7077.7</v>
      </c>
      <c r="F31">
        <v>2.92</v>
      </c>
      <c r="G31" s="16">
        <f>C31*F31*12</f>
        <v>248002.60799999998</v>
      </c>
      <c r="K31" s="16"/>
    </row>
    <row r="32" spans="1:11" hidden="1" x14ac:dyDescent="0.25">
      <c r="A32" s="20" t="s">
        <v>23</v>
      </c>
      <c r="B32" s="20"/>
      <c r="C32">
        <f>B2</f>
        <v>7077.7</v>
      </c>
      <c r="F32">
        <v>0.22</v>
      </c>
      <c r="G32" s="16">
        <f>C32*F32*12</f>
        <v>18685.128000000001</v>
      </c>
    </row>
    <row r="33" spans="1:7" x14ac:dyDescent="0.25">
      <c r="A33" s="20" t="s">
        <v>31</v>
      </c>
      <c r="B33" s="20"/>
      <c r="G33">
        <v>21132.720000000001</v>
      </c>
    </row>
    <row r="34" spans="1:7" ht="28.15" customHeight="1" x14ac:dyDescent="0.25">
      <c r="A34" s="20" t="s">
        <v>32</v>
      </c>
      <c r="B34" s="20"/>
      <c r="G34" s="16">
        <f>D13*1/100</f>
        <v>14441.500099999997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681087.98609999986</v>
      </c>
    </row>
    <row r="39" spans="1:7" x14ac:dyDescent="0.25">
      <c r="B39" s="16" t="s">
        <v>35</v>
      </c>
      <c r="C39" s="16">
        <f>G37+G17+G18</f>
        <v>968165.4822999998</v>
      </c>
      <c r="D39" s="16"/>
      <c r="E39" s="16"/>
    </row>
    <row r="40" spans="1:7" x14ac:dyDescent="0.25">
      <c r="A40" s="2" t="s">
        <v>36</v>
      </c>
      <c r="B40" s="2"/>
      <c r="C40" s="16">
        <f>C15-C39</f>
        <v>-464860.40229999973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37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70988.22</v>
      </c>
      <c r="D75" s="31"/>
      <c r="E75" s="31"/>
      <c r="F75" s="36">
        <f>B8+B12</f>
        <v>15721.869999999999</v>
      </c>
      <c r="G75" s="37"/>
    </row>
    <row r="76" spans="1:8" x14ac:dyDescent="0.25">
      <c r="A76" s="35">
        <v>2</v>
      </c>
      <c r="B76" s="31" t="s">
        <v>52</v>
      </c>
      <c r="C76" s="31">
        <f>C6</f>
        <v>1104240.8</v>
      </c>
      <c r="D76" s="31"/>
      <c r="E76" s="31"/>
      <c r="F76" s="36">
        <f>C8+C12+C7</f>
        <v>395999.30000000005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1071327.02</v>
      </c>
      <c r="D83" s="31"/>
      <c r="E83" s="31"/>
      <c r="F83" s="36">
        <f>D8+D12+D7</f>
        <v>372822.99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103902</v>
      </c>
      <c r="D90" s="31"/>
      <c r="E90" s="31"/>
      <c r="F90" s="36">
        <f>G8+G12+G7</f>
        <v>38898.180000000008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-464860.40229999973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301518.9963</v>
      </c>
      <c r="D99" s="55">
        <f>C99</f>
        <v>301518.9963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156034.28</v>
      </c>
      <c r="D100" s="51">
        <f>G33+G30</f>
        <v>156034.28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-15568.006299999775</v>
      </c>
      <c r="D101" s="55">
        <f>G28+G29+G31</f>
        <v>449292.39599999995</v>
      </c>
      <c r="E101" s="56"/>
      <c r="F101" s="40"/>
      <c r="G101" s="58">
        <f>C40</f>
        <v>-464860.40229999973</v>
      </c>
      <c r="H101" s="48"/>
    </row>
    <row r="102" spans="1:8" x14ac:dyDescent="0.25">
      <c r="A102" s="53">
        <v>4</v>
      </c>
      <c r="B102" s="59" t="s">
        <v>79</v>
      </c>
      <c r="C102" s="57">
        <f>G27</f>
        <v>61319.81</v>
      </c>
      <c r="D102" s="55">
        <f>G27</f>
        <v>61319.81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245598.23</v>
      </c>
      <c r="D103" s="55">
        <f>D8</f>
        <v>232731.68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25473.48</v>
      </c>
      <c r="D104" s="62"/>
      <c r="E104" s="63"/>
      <c r="F104" s="64">
        <f>C104</f>
        <v>25473.48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774376.79000000027</v>
      </c>
      <c r="D105" s="55">
        <f>D99+D100+D101+D102+D103+F104</f>
        <v>1226370.6422999999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37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-568021.93999999994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1104240.8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1071327.02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503305.08000000007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287077.49619999999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61319.81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166467.50399999999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34822.284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134901.56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248002.60799999998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21132.720000000001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14441.500099999997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968165.48229999992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-464860.40229999973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149</v>
      </c>
      <c r="C1" s="2"/>
      <c r="D1" s="1"/>
      <c r="E1" s="1"/>
      <c r="F1" s="1"/>
      <c r="G1" s="1"/>
    </row>
    <row r="2" spans="1:7" x14ac:dyDescent="0.25">
      <c r="A2" t="s">
        <v>2</v>
      </c>
      <c r="B2">
        <v>4588.1000000000004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188637.2</v>
      </c>
      <c r="C6" s="10">
        <v>715743.6</v>
      </c>
      <c r="D6" s="6">
        <v>662368.93000000005</v>
      </c>
      <c r="E6" s="7"/>
      <c r="F6" s="8"/>
      <c r="G6" s="10">
        <f>B6+C6-D6</f>
        <v>242011.87</v>
      </c>
    </row>
    <row r="7" spans="1:7" ht="47.45" customHeight="1" thickBot="1" x14ac:dyDescent="0.3">
      <c r="A7" s="9" t="s">
        <v>8</v>
      </c>
      <c r="B7" s="10"/>
      <c r="C7" s="10">
        <v>97717.52</v>
      </c>
      <c r="D7" s="6">
        <v>85329.21</v>
      </c>
      <c r="E7" s="7"/>
      <c r="F7" s="8"/>
      <c r="G7" s="10">
        <f>B7+C7-D7</f>
        <v>12388.309999999998</v>
      </c>
    </row>
    <row r="8" spans="1:7" ht="48" thickBot="1" x14ac:dyDescent="0.3">
      <c r="A8" s="9" t="s">
        <v>9</v>
      </c>
      <c r="B8" s="10">
        <v>25413.74</v>
      </c>
      <c r="C8" s="10">
        <v>154307.03</v>
      </c>
      <c r="D8" s="6">
        <v>141797.1</v>
      </c>
      <c r="E8" s="7"/>
      <c r="F8" s="8"/>
      <c r="G8" s="10">
        <f>B8+C8-D8</f>
        <v>37923.669999999984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428.45</v>
      </c>
      <c r="C12" s="10">
        <v>16288.98</v>
      </c>
      <c r="D12" s="6">
        <v>14244.53</v>
      </c>
      <c r="E12" s="7"/>
      <c r="F12" s="8"/>
      <c r="G12" s="10">
        <f>B12+C12-D12</f>
        <v>2472.8999999999996</v>
      </c>
    </row>
    <row r="13" spans="1:7" ht="16.5" thickBot="1" x14ac:dyDescent="0.3">
      <c r="A13" s="9" t="s">
        <v>14</v>
      </c>
      <c r="B13" s="10">
        <f>B6+B7+B8+B9+B11+B12+B10</f>
        <v>214479.39</v>
      </c>
      <c r="C13" s="10">
        <f>C6+C8+C12+C7</f>
        <v>984057.13</v>
      </c>
      <c r="D13" s="6">
        <f>D6+D8+D12+D7</f>
        <v>903739.77</v>
      </c>
      <c r="E13" s="7"/>
      <c r="F13" s="8"/>
      <c r="G13" s="10">
        <f>B13+C13-D13</f>
        <v>294796.75</v>
      </c>
    </row>
    <row r="14" spans="1:7" ht="55.15" customHeight="1" thickBot="1" x14ac:dyDescent="0.3">
      <c r="A14" s="3" t="s">
        <v>15</v>
      </c>
      <c r="B14" s="3"/>
      <c r="C14" s="13">
        <v>-351038.98</v>
      </c>
    </row>
    <row r="15" spans="1:7" ht="30" customHeight="1" x14ac:dyDescent="0.25">
      <c r="A15" s="2" t="s">
        <v>16</v>
      </c>
      <c r="B15" s="2"/>
      <c r="C15">
        <f>D6+C14</f>
        <v>311329.95000000007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18074.795399999999</v>
      </c>
    </row>
    <row r="18" spans="1:11" ht="30" customHeight="1" x14ac:dyDescent="0.25">
      <c r="A18" s="17" t="s">
        <v>19</v>
      </c>
      <c r="B18" s="17"/>
      <c r="C18">
        <f>B2</f>
        <v>4588.1000000000004</v>
      </c>
      <c r="F18" s="18">
        <v>3.04</v>
      </c>
      <c r="G18" s="16">
        <f>C18*F18*12</f>
        <v>167373.88800000001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4588.1000000000004</v>
      </c>
      <c r="F27" s="19"/>
      <c r="G27" s="16">
        <v>39610.080000000002</v>
      </c>
      <c r="K27" s="16"/>
    </row>
    <row r="28" spans="1:11" x14ac:dyDescent="0.25">
      <c r="A28" s="20" t="s">
        <v>27</v>
      </c>
      <c r="B28" s="20"/>
      <c r="C28">
        <f>B2</f>
        <v>4588.1000000000004</v>
      </c>
      <c r="F28" s="19">
        <v>1.96</v>
      </c>
      <c r="G28" s="16">
        <f>C28*F28*12</f>
        <v>107912.11200000002</v>
      </c>
      <c r="K28" s="16"/>
    </row>
    <row r="29" spans="1:11" x14ac:dyDescent="0.25">
      <c r="A29" s="20" t="s">
        <v>28</v>
      </c>
      <c r="B29" s="20"/>
      <c r="C29">
        <f>B2</f>
        <v>4588.1000000000004</v>
      </c>
      <c r="F29" s="19">
        <v>0.41</v>
      </c>
      <c r="G29" s="16">
        <f>C29*F29*12</f>
        <v>22573.452000000001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182779.27</v>
      </c>
    </row>
    <row r="31" spans="1:11" ht="44.45" customHeight="1" x14ac:dyDescent="0.25">
      <c r="A31" s="20" t="s">
        <v>30</v>
      </c>
      <c r="B31" s="20"/>
      <c r="C31">
        <f>B2</f>
        <v>4588.1000000000004</v>
      </c>
      <c r="F31">
        <v>2.92</v>
      </c>
      <c r="G31" s="16">
        <f>C31*F31*12</f>
        <v>160767.024</v>
      </c>
      <c r="K31" s="16"/>
    </row>
    <row r="32" spans="1:11" hidden="1" x14ac:dyDescent="0.25">
      <c r="A32" s="20" t="s">
        <v>23</v>
      </c>
      <c r="B32" s="20"/>
      <c r="C32">
        <f>B2</f>
        <v>4588.1000000000004</v>
      </c>
      <c r="F32">
        <v>0.22</v>
      </c>
      <c r="G32" s="16">
        <f>C32*F32*12</f>
        <v>12112.584000000001</v>
      </c>
    </row>
    <row r="33" spans="1:7" x14ac:dyDescent="0.25">
      <c r="A33" s="20" t="s">
        <v>31</v>
      </c>
      <c r="B33" s="20"/>
      <c r="G33">
        <v>141318.99</v>
      </c>
    </row>
    <row r="34" spans="1:7" ht="28.15" customHeight="1" x14ac:dyDescent="0.25">
      <c r="A34" s="20" t="s">
        <v>32</v>
      </c>
      <c r="B34" s="20"/>
      <c r="G34" s="16">
        <f>D13*1/100</f>
        <v>9037.3976999999995</v>
      </c>
    </row>
    <row r="35" spans="1:7" ht="26.45" customHeight="1" x14ac:dyDescent="0.25">
      <c r="A35" s="20" t="s">
        <v>33</v>
      </c>
      <c r="B35" s="20"/>
      <c r="G35" s="16">
        <v>-32351.01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631647.31569999992</v>
      </c>
    </row>
    <row r="39" spans="1:7" x14ac:dyDescent="0.25">
      <c r="B39" s="16" t="s">
        <v>35</v>
      </c>
      <c r="C39" s="16">
        <f>G37+G17+G18</f>
        <v>817095.9990999999</v>
      </c>
      <c r="D39" s="16"/>
      <c r="E39" s="16"/>
    </row>
    <row r="40" spans="1:7" x14ac:dyDescent="0.25">
      <c r="A40" s="2" t="s">
        <v>36</v>
      </c>
      <c r="B40" s="2"/>
      <c r="C40" s="16">
        <f>C15-C39</f>
        <v>-505766.04909999983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39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188637.2</v>
      </c>
      <c r="D75" s="31"/>
      <c r="E75" s="31"/>
      <c r="F75" s="36">
        <f>B8+B12</f>
        <v>25842.190000000002</v>
      </c>
      <c r="G75" s="37"/>
    </row>
    <row r="76" spans="1:8" x14ac:dyDescent="0.25">
      <c r="A76" s="35">
        <v>2</v>
      </c>
      <c r="B76" s="31" t="s">
        <v>52</v>
      </c>
      <c r="C76" s="31">
        <f>C6</f>
        <v>715743.6</v>
      </c>
      <c r="D76" s="31"/>
      <c r="E76" s="31"/>
      <c r="F76" s="36">
        <f>C8+C12+C7</f>
        <v>268313.53000000003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662368.93000000005</v>
      </c>
      <c r="D83" s="31"/>
      <c r="E83" s="31"/>
      <c r="F83" s="36">
        <f>D8+D12+D7</f>
        <v>241370.84000000003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242011.87</v>
      </c>
      <c r="D90" s="31"/>
      <c r="E90" s="31"/>
      <c r="F90" s="36">
        <f>G8+G12+G7</f>
        <v>52784.879999999983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-505766.04909999983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194486.08110000001</v>
      </c>
      <c r="D99" s="55">
        <f>C99</f>
        <v>194486.08110000001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324098.26</v>
      </c>
      <c r="D100" s="51">
        <f>G33+G30</f>
        <v>324098.26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-214513.46109999978</v>
      </c>
      <c r="D101" s="55">
        <f>G28+G29+G31</f>
        <v>291252.58800000005</v>
      </c>
      <c r="E101" s="56"/>
      <c r="F101" s="40"/>
      <c r="G101" s="58">
        <f>C40</f>
        <v>-505766.04909999983</v>
      </c>
      <c r="H101" s="48"/>
    </row>
    <row r="102" spans="1:8" x14ac:dyDescent="0.25">
      <c r="A102" s="53">
        <v>4</v>
      </c>
      <c r="B102" s="59" t="s">
        <v>79</v>
      </c>
      <c r="C102" s="57">
        <f>G27</f>
        <v>39610.080000000002</v>
      </c>
      <c r="D102" s="55">
        <f>G27</f>
        <v>39610.080000000002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154307.03</v>
      </c>
      <c r="D103" s="55">
        <f>D8</f>
        <v>141797.1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16288.98</v>
      </c>
      <c r="D104" s="62"/>
      <c r="E104" s="63"/>
      <c r="F104" s="64">
        <f>C104</f>
        <v>16288.98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514276.9700000002</v>
      </c>
      <c r="D105" s="55">
        <f>D99+D100+D101+D102+D103+F104</f>
        <v>1007533.0891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39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-351038.98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715743.6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662368.93000000005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311329.95000000007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185448.68340000001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39610.080000000002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107912.11200000002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22573.452000000001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182779.27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160767.024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141318.99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9037.3976999999995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-32351.01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817095.9990999999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-505766.04909999983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150</v>
      </c>
      <c r="C1" s="2"/>
      <c r="D1" s="1"/>
      <c r="E1" s="1"/>
      <c r="F1" s="1"/>
      <c r="G1" s="1"/>
    </row>
    <row r="2" spans="1:7" x14ac:dyDescent="0.25">
      <c r="A2" t="s">
        <v>2</v>
      </c>
      <c r="B2">
        <v>5371.8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108760.79</v>
      </c>
      <c r="C6" s="10">
        <v>838000.8</v>
      </c>
      <c r="D6" s="6">
        <v>825077.71</v>
      </c>
      <c r="E6" s="7"/>
      <c r="F6" s="8"/>
      <c r="G6" s="10">
        <f>B6+C6-D6</f>
        <v>121683.88000000012</v>
      </c>
    </row>
    <row r="7" spans="1:7" ht="47.45" customHeight="1" thickBot="1" x14ac:dyDescent="0.3">
      <c r="A7" s="9" t="s">
        <v>8</v>
      </c>
      <c r="B7" s="10"/>
      <c r="C7" s="10">
        <v>98522.21</v>
      </c>
      <c r="D7" s="6">
        <v>92127.03</v>
      </c>
      <c r="E7" s="7"/>
      <c r="F7" s="8"/>
      <c r="G7" s="10">
        <f>B7+C7-D7</f>
        <v>6395.1800000000076</v>
      </c>
    </row>
    <row r="8" spans="1:7" ht="48" thickBot="1" x14ac:dyDescent="0.3">
      <c r="A8" s="9" t="s">
        <v>9</v>
      </c>
      <c r="B8" s="10">
        <v>10239.959999999999</v>
      </c>
      <c r="C8" s="10">
        <v>187327.76</v>
      </c>
      <c r="D8" s="6">
        <v>184499.95</v>
      </c>
      <c r="E8" s="7"/>
      <c r="F8" s="8"/>
      <c r="G8" s="10">
        <f>B8+C8-D8</f>
        <v>13067.76999999999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119000.75</v>
      </c>
      <c r="C13" s="10">
        <f>C6+C8+C12+C7</f>
        <v>1123850.77</v>
      </c>
      <c r="D13" s="6">
        <f>D6+D8+D12+D7</f>
        <v>1101704.69</v>
      </c>
      <c r="E13" s="7"/>
      <c r="F13" s="8"/>
      <c r="G13" s="10">
        <f>B13+C13-D13</f>
        <v>141146.83000000007</v>
      </c>
    </row>
    <row r="14" spans="1:7" ht="55.15" customHeight="1" thickBot="1" x14ac:dyDescent="0.3">
      <c r="A14" s="3" t="s">
        <v>15</v>
      </c>
      <c r="B14" s="3"/>
      <c r="C14" s="13">
        <v>-97489.24</v>
      </c>
    </row>
    <row r="15" spans="1:7" ht="30" customHeight="1" x14ac:dyDescent="0.25">
      <c r="A15" s="2" t="s">
        <v>16</v>
      </c>
      <c r="B15" s="2"/>
      <c r="C15">
        <f>D6+C14</f>
        <v>727588.47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22034.093799999999</v>
      </c>
    </row>
    <row r="18" spans="1:11" ht="30" customHeight="1" x14ac:dyDescent="0.25">
      <c r="A18" s="17" t="s">
        <v>19</v>
      </c>
      <c r="B18" s="17"/>
      <c r="C18">
        <f>B2</f>
        <v>5371.8</v>
      </c>
      <c r="F18" s="18">
        <v>3.04</v>
      </c>
      <c r="G18" s="16">
        <f>C18*F18*12</f>
        <v>195963.26400000002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5371.8</v>
      </c>
      <c r="F27" s="19"/>
      <c r="G27" s="16">
        <v>46431.360000000001</v>
      </c>
      <c r="K27" s="16"/>
    </row>
    <row r="28" spans="1:11" x14ac:dyDescent="0.25">
      <c r="A28" s="20" t="s">
        <v>27</v>
      </c>
      <c r="B28" s="20"/>
      <c r="C28">
        <f>B2</f>
        <v>5371.8</v>
      </c>
      <c r="F28" s="19">
        <v>1.96</v>
      </c>
      <c r="G28" s="16">
        <f>C28*F28*12</f>
        <v>126344.736</v>
      </c>
      <c r="K28" s="16"/>
    </row>
    <row r="29" spans="1:11" x14ac:dyDescent="0.25">
      <c r="A29" s="20" t="s">
        <v>28</v>
      </c>
      <c r="B29" s="20"/>
      <c r="C29">
        <f>B2</f>
        <v>5371.8</v>
      </c>
      <c r="F29" s="19">
        <v>0.41</v>
      </c>
      <c r="G29" s="16">
        <f>C29*F29*12</f>
        <v>26429.256000000001</v>
      </c>
      <c r="K29" s="16"/>
    </row>
    <row r="30" spans="1:11" ht="40.9" customHeight="1" x14ac:dyDescent="0.25">
      <c r="A30" s="20" t="s">
        <v>29</v>
      </c>
      <c r="B30" s="20"/>
      <c r="F30" s="19"/>
      <c r="G30">
        <v>155030.03</v>
      </c>
    </row>
    <row r="31" spans="1:11" ht="44.45" customHeight="1" x14ac:dyDescent="0.25">
      <c r="A31" s="20" t="s">
        <v>30</v>
      </c>
      <c r="B31" s="20"/>
      <c r="C31">
        <f>B2</f>
        <v>5371.8</v>
      </c>
      <c r="F31">
        <v>2.92</v>
      </c>
      <c r="G31" s="16">
        <f>C31*F31*12</f>
        <v>188227.872</v>
      </c>
      <c r="K31" s="16"/>
    </row>
    <row r="32" spans="1:11" hidden="1" x14ac:dyDescent="0.25">
      <c r="A32" s="20" t="s">
        <v>23</v>
      </c>
      <c r="B32" s="20"/>
      <c r="C32">
        <f>B2</f>
        <v>5371.8</v>
      </c>
      <c r="F32">
        <v>0.22</v>
      </c>
      <c r="G32" s="16">
        <f>C32*F32*12</f>
        <v>14181.552</v>
      </c>
    </row>
    <row r="33" spans="1:7" x14ac:dyDescent="0.25">
      <c r="A33" s="20" t="s">
        <v>31</v>
      </c>
      <c r="B33" s="20"/>
      <c r="G33">
        <v>107500.82</v>
      </c>
    </row>
    <row r="34" spans="1:7" ht="28.15" customHeight="1" x14ac:dyDescent="0.25">
      <c r="A34" s="20" t="s">
        <v>32</v>
      </c>
      <c r="B34" s="20"/>
      <c r="G34" s="16">
        <f>D13*1/100</f>
        <v>11017.046899999999</v>
      </c>
    </row>
    <row r="35" spans="1:7" ht="26.45" customHeight="1" x14ac:dyDescent="0.25">
      <c r="A35" s="20" t="s">
        <v>33</v>
      </c>
      <c r="B35" s="20"/>
      <c r="G35" s="16">
        <v>10530.94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671512.06089999992</v>
      </c>
    </row>
    <row r="39" spans="1:7" x14ac:dyDescent="0.25">
      <c r="B39" s="16" t="s">
        <v>35</v>
      </c>
      <c r="C39" s="16">
        <f>G37+G17+G18</f>
        <v>889509.41870000004</v>
      </c>
      <c r="D39" s="16"/>
      <c r="E39" s="16"/>
    </row>
    <row r="40" spans="1:7" x14ac:dyDescent="0.25">
      <c r="A40" s="2" t="s">
        <v>36</v>
      </c>
      <c r="B40" s="2"/>
      <c r="C40" s="16">
        <f>C15-C39</f>
        <v>-161920.94870000007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41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108760.79</v>
      </c>
      <c r="D75" s="31"/>
      <c r="E75" s="31"/>
      <c r="F75" s="36">
        <f>B8+B12</f>
        <v>10239.959999999999</v>
      </c>
      <c r="G75" s="37"/>
    </row>
    <row r="76" spans="1:8" x14ac:dyDescent="0.25">
      <c r="A76" s="35">
        <v>2</v>
      </c>
      <c r="B76" s="31" t="s">
        <v>52</v>
      </c>
      <c r="C76" s="31">
        <f>C6</f>
        <v>838000.8</v>
      </c>
      <c r="D76" s="31"/>
      <c r="E76" s="31"/>
      <c r="F76" s="36">
        <f>C8+C12+C7</f>
        <v>285849.97000000003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825077.71</v>
      </c>
      <c r="D83" s="31"/>
      <c r="E83" s="31"/>
      <c r="F83" s="36">
        <f>D8+D12+D7</f>
        <v>276626.98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121683.88000000012</v>
      </c>
      <c r="D90" s="31"/>
      <c r="E90" s="31"/>
      <c r="F90" s="36">
        <f>G8+G12+G7</f>
        <v>19462.949999999997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-161920.94870000007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229014.40470000001</v>
      </c>
      <c r="D99" s="55">
        <f>C99</f>
        <v>229014.40470000001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262530.84999999998</v>
      </c>
      <c r="D100" s="51">
        <f>G33+G30</f>
        <v>262530.84999999998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179080.91529999994</v>
      </c>
      <c r="D101" s="55">
        <f>G28+G29+G31</f>
        <v>341001.864</v>
      </c>
      <c r="E101" s="56"/>
      <c r="F101" s="40"/>
      <c r="G101" s="58">
        <f>C40</f>
        <v>-161920.94870000007</v>
      </c>
      <c r="H101" s="48"/>
    </row>
    <row r="102" spans="1:8" x14ac:dyDescent="0.25">
      <c r="A102" s="53">
        <v>4</v>
      </c>
      <c r="B102" s="59" t="s">
        <v>79</v>
      </c>
      <c r="C102" s="57">
        <f>G27</f>
        <v>46431.360000000001</v>
      </c>
      <c r="D102" s="55">
        <f>G27</f>
        <v>46431.360000000001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187327.76</v>
      </c>
      <c r="D103" s="55">
        <f>D8</f>
        <v>184499.95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904385.28999999992</v>
      </c>
      <c r="D105" s="55">
        <f>D99+D100+D101+D102+D103+F104</f>
        <v>1063478.4287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41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-97489.24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838000.8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825077.71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727588.47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217997.35780000003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46431.360000000001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126344.736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26429.256000000001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155030.03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188227.872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107500.82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11017.046899999999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10530.94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889509.41869999981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-161920.94870000007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workbookViewId="0">
      <selection activeCell="L7" sqref="L7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151</v>
      </c>
      <c r="C1" s="2"/>
      <c r="D1" s="1"/>
      <c r="E1" s="1"/>
      <c r="F1" s="1"/>
      <c r="G1" s="1"/>
    </row>
    <row r="2" spans="1:7" x14ac:dyDescent="0.25">
      <c r="A2" t="s">
        <v>2</v>
      </c>
      <c r="B2">
        <v>2519.31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444552.65</v>
      </c>
      <c r="C6" s="10">
        <v>584159.46</v>
      </c>
      <c r="D6" s="6">
        <v>459743.05</v>
      </c>
      <c r="E6" s="7"/>
      <c r="F6" s="8"/>
      <c r="G6" s="10">
        <f>B6+C6-D6</f>
        <v>568969.06000000006</v>
      </c>
    </row>
    <row r="7" spans="1:7" ht="47.45" customHeight="1" thickBot="1" x14ac:dyDescent="0.3">
      <c r="A7" s="9" t="s">
        <v>8</v>
      </c>
      <c r="B7" s="10"/>
      <c r="C7" s="10">
        <v>106612.99</v>
      </c>
      <c r="D7" s="6">
        <v>64586.07</v>
      </c>
      <c r="E7" s="7"/>
      <c r="F7" s="8"/>
      <c r="G7" s="10">
        <f>B7+C7-D7</f>
        <v>42026.920000000006</v>
      </c>
    </row>
    <row r="8" spans="1:7" ht="48" thickBot="1" x14ac:dyDescent="0.3">
      <c r="A8" s="9" t="s">
        <v>9</v>
      </c>
      <c r="B8" s="10">
        <v>2233.98</v>
      </c>
      <c r="C8" s="10">
        <v>17844.32</v>
      </c>
      <c r="D8" s="6">
        <v>15489.77</v>
      </c>
      <c r="E8" s="7"/>
      <c r="F8" s="8"/>
      <c r="G8" s="10">
        <f>B8+C8-D8</f>
        <v>4588.5299999999988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1842</v>
      </c>
      <c r="C12" s="10">
        <v>8917.2000000000007</v>
      </c>
      <c r="D12" s="6">
        <v>6155.75</v>
      </c>
      <c r="E12" s="7"/>
      <c r="F12" s="8"/>
      <c r="G12" s="10">
        <f>B12+C12-D12</f>
        <v>4603.4500000000007</v>
      </c>
    </row>
    <row r="13" spans="1:7" ht="16.5" thickBot="1" x14ac:dyDescent="0.3">
      <c r="A13" s="9" t="s">
        <v>14</v>
      </c>
      <c r="B13" s="10">
        <f>B6+B7+B8+B9+B11+B12+B10</f>
        <v>448628.63</v>
      </c>
      <c r="C13" s="10">
        <f>C6+C8+C12+C7</f>
        <v>717533.96999999986</v>
      </c>
      <c r="D13" s="6">
        <f>D6+D8+D12+D7</f>
        <v>545974.64</v>
      </c>
      <c r="E13" s="7"/>
      <c r="F13" s="8"/>
      <c r="G13" s="10">
        <f>B13+C13-D13</f>
        <v>620187.95999999985</v>
      </c>
    </row>
    <row r="14" spans="1:7" ht="55.15" customHeight="1" thickBot="1" x14ac:dyDescent="0.3">
      <c r="A14" s="3" t="s">
        <v>15</v>
      </c>
      <c r="B14" s="3"/>
      <c r="C14" s="13">
        <v>-35529.74</v>
      </c>
    </row>
    <row r="15" spans="1:7" ht="30" customHeight="1" x14ac:dyDescent="0.25">
      <c r="A15" s="2" t="s">
        <v>16</v>
      </c>
      <c r="B15" s="2"/>
      <c r="C15">
        <f>D6+C14</f>
        <v>424213.31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10919.4928</v>
      </c>
    </row>
    <row r="18" spans="1:11" ht="30" customHeight="1" x14ac:dyDescent="0.25">
      <c r="A18" s="17" t="s">
        <v>19</v>
      </c>
      <c r="B18" s="17"/>
      <c r="C18">
        <f>B2</f>
        <v>2519.31</v>
      </c>
      <c r="F18" s="18">
        <v>3.04</v>
      </c>
      <c r="G18" s="16">
        <f>C18*F18*12</f>
        <v>91904.428799999994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2519.31</v>
      </c>
      <c r="F27" s="19">
        <v>0.35</v>
      </c>
      <c r="G27" s="16">
        <f>C27*F27*12</f>
        <v>10581.101999999999</v>
      </c>
      <c r="K27" s="16"/>
    </row>
    <row r="28" spans="1:11" x14ac:dyDescent="0.25">
      <c r="A28" s="20" t="s">
        <v>27</v>
      </c>
      <c r="B28" s="20"/>
      <c r="C28">
        <f>B2</f>
        <v>2519.31</v>
      </c>
      <c r="F28" s="19">
        <v>1.96</v>
      </c>
      <c r="G28" s="16">
        <f>C28*F28*12</f>
        <v>59254.171199999997</v>
      </c>
      <c r="K28" s="16"/>
    </row>
    <row r="29" spans="1:11" x14ac:dyDescent="0.25">
      <c r="A29" s="20" t="s">
        <v>28</v>
      </c>
      <c r="B29" s="20"/>
      <c r="C29">
        <f>B2</f>
        <v>2519.31</v>
      </c>
      <c r="F29" s="19">
        <v>0.41</v>
      </c>
      <c r="G29" s="16">
        <f>C29*F29*12</f>
        <v>12395.0052</v>
      </c>
      <c r="K29" s="16"/>
    </row>
    <row r="30" spans="1:11" ht="40.9" customHeight="1" x14ac:dyDescent="0.25">
      <c r="A30" s="20" t="s">
        <v>29</v>
      </c>
      <c r="B30" s="20"/>
      <c r="F30" s="19"/>
      <c r="G30">
        <v>84238.76</v>
      </c>
    </row>
    <row r="31" spans="1:11" ht="44.45" customHeight="1" x14ac:dyDescent="0.25">
      <c r="A31" s="20" t="s">
        <v>30</v>
      </c>
      <c r="B31" s="20"/>
      <c r="C31">
        <f>B2</f>
        <v>2519.31</v>
      </c>
      <c r="F31">
        <v>4.76</v>
      </c>
      <c r="G31" s="16">
        <f>C31*F31*12</f>
        <v>143902.98719999997</v>
      </c>
      <c r="K31" s="16"/>
    </row>
    <row r="32" spans="1:11" hidden="1" x14ac:dyDescent="0.25">
      <c r="A32" s="20" t="s">
        <v>23</v>
      </c>
      <c r="B32" s="20"/>
      <c r="C32">
        <f>B2</f>
        <v>2519.31</v>
      </c>
      <c r="F32">
        <v>0.22</v>
      </c>
      <c r="G32" s="16">
        <f>C32*F32*12</f>
        <v>6650.9784</v>
      </c>
    </row>
    <row r="33" spans="1:7" x14ac:dyDescent="0.25">
      <c r="A33" s="20" t="s">
        <v>31</v>
      </c>
      <c r="B33" s="20"/>
      <c r="G33">
        <v>5621.44</v>
      </c>
    </row>
    <row r="34" spans="1:7" ht="28.15" customHeight="1" x14ac:dyDescent="0.25">
      <c r="A34" s="20" t="s">
        <v>32</v>
      </c>
      <c r="B34" s="20"/>
      <c r="G34" s="16">
        <f>D13*1/100</f>
        <v>5459.7464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321453.21199999994</v>
      </c>
    </row>
    <row r="39" spans="1:7" x14ac:dyDescent="0.25">
      <c r="B39" s="16" t="s">
        <v>35</v>
      </c>
      <c r="C39" s="16">
        <f>G37+G17+G18</f>
        <v>424277.13359999994</v>
      </c>
      <c r="D39" s="16"/>
      <c r="E39" s="16"/>
    </row>
    <row r="40" spans="1:7" x14ac:dyDescent="0.25">
      <c r="A40" s="2" t="s">
        <v>36</v>
      </c>
      <c r="B40" s="2"/>
      <c r="C40" s="16">
        <f>C15-C39</f>
        <v>-63.823599999945145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Советская д. 41 А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444552.65</v>
      </c>
      <c r="D75" s="31"/>
      <c r="E75" s="31"/>
      <c r="F75" s="36">
        <f>B8+B12</f>
        <v>4075.98</v>
      </c>
      <c r="G75" s="37"/>
    </row>
    <row r="76" spans="1:8" x14ac:dyDescent="0.25">
      <c r="A76" s="35">
        <v>2</v>
      </c>
      <c r="B76" s="31" t="s">
        <v>52</v>
      </c>
      <c r="C76" s="31">
        <f>C6</f>
        <v>584159.46</v>
      </c>
      <c r="D76" s="31"/>
      <c r="E76" s="31"/>
      <c r="F76" s="36">
        <f>C8+C12+C7</f>
        <v>133374.51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459743.05</v>
      </c>
      <c r="D83" s="31"/>
      <c r="E83" s="31"/>
      <c r="F83" s="36">
        <f>D8+D12+D7</f>
        <v>86231.59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568969.06000000006</v>
      </c>
      <c r="D90" s="31"/>
      <c r="E90" s="31"/>
      <c r="F90" s="36">
        <f>G8+G12+G7</f>
        <v>51218.900000000009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-63.823599999945145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108283.66800000001</v>
      </c>
      <c r="D99" s="55">
        <f>C99</f>
        <v>108283.66800000001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89860.2</v>
      </c>
      <c r="D100" s="51">
        <f>G33+G30</f>
        <v>89860.2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215488.34000000003</v>
      </c>
      <c r="D101" s="55">
        <f>G28+G29+G31</f>
        <v>215552.16359999997</v>
      </c>
      <c r="E101" s="56"/>
      <c r="F101" s="40"/>
      <c r="G101" s="58">
        <f>C40</f>
        <v>-63.823599999945145</v>
      </c>
      <c r="H101" s="48"/>
    </row>
    <row r="102" spans="1:8" x14ac:dyDescent="0.25">
      <c r="A102" s="53">
        <v>4</v>
      </c>
      <c r="B102" s="59" t="s">
        <v>79</v>
      </c>
      <c r="C102" s="57">
        <f>G27</f>
        <v>10581.101999999999</v>
      </c>
      <c r="D102" s="55">
        <f>G27</f>
        <v>10581.101999999999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17844.32</v>
      </c>
      <c r="D103" s="55">
        <f>D8</f>
        <v>15489.77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8917.2000000000007</v>
      </c>
      <c r="D104" s="62"/>
      <c r="E104" s="63"/>
      <c r="F104" s="64">
        <f>C104</f>
        <v>8917.2000000000007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450974.83000000007</v>
      </c>
      <c r="D105" s="55">
        <f>D99+D100+D101+D102+D103+F104</f>
        <v>448684.10360000003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Советская д. 41 А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-35529.74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584159.46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459743.05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424213.31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102823.9216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10581.101999999999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59254.171199999997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12395.0052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84238.76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143902.98719999997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5621.44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5459.7464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424277.1336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-63.823599999945145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92</v>
      </c>
      <c r="C1" s="2"/>
      <c r="D1" s="1"/>
      <c r="E1" s="1"/>
      <c r="F1" s="1"/>
      <c r="G1" s="1"/>
    </row>
    <row r="2" spans="1:7" x14ac:dyDescent="0.25">
      <c r="A2" t="s">
        <v>2</v>
      </c>
      <c r="B2">
        <v>285.39999999999998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37903.980000000003</v>
      </c>
      <c r="C6" s="10">
        <v>44522.400000000001</v>
      </c>
      <c r="D6" s="6">
        <v>36110.720000000001</v>
      </c>
      <c r="E6" s="7"/>
      <c r="F6" s="8"/>
      <c r="G6" s="10">
        <f>B6+C6-D6</f>
        <v>46315.66</v>
      </c>
    </row>
    <row r="7" spans="1:7" ht="47.45" customHeight="1" thickBot="1" x14ac:dyDescent="0.3">
      <c r="A7" s="9" t="s">
        <v>8</v>
      </c>
      <c r="B7" s="10"/>
      <c r="C7" s="10">
        <v>3591.37</v>
      </c>
      <c r="D7" s="6">
        <v>3028.17</v>
      </c>
      <c r="E7" s="7"/>
      <c r="F7" s="8"/>
      <c r="G7" s="10">
        <f>B7+C7-D7</f>
        <v>563.19999999999982</v>
      </c>
    </row>
    <row r="8" spans="1:7" ht="48" thickBot="1" x14ac:dyDescent="0.3">
      <c r="A8" s="9" t="s">
        <v>9</v>
      </c>
      <c r="B8" s="10">
        <v>17563.189999999999</v>
      </c>
      <c r="C8" s="10">
        <v>16185.78</v>
      </c>
      <c r="D8" s="6">
        <v>10983.18</v>
      </c>
      <c r="E8" s="7"/>
      <c r="F8" s="8"/>
      <c r="G8" s="10">
        <f>B8+C8-D8</f>
        <v>22765.79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55467.17</v>
      </c>
      <c r="C13" s="10">
        <f>C6+C8+C12+C7</f>
        <v>64299.55</v>
      </c>
      <c r="D13" s="6">
        <f>D6+D8+D12+D7</f>
        <v>50122.07</v>
      </c>
      <c r="E13" s="7"/>
      <c r="F13" s="8"/>
      <c r="G13" s="10">
        <f>B13+C13-D13</f>
        <v>69644.649999999994</v>
      </c>
    </row>
    <row r="14" spans="1:7" ht="55.15" customHeight="1" thickBot="1" x14ac:dyDescent="0.3">
      <c r="A14" s="3" t="s">
        <v>15</v>
      </c>
      <c r="B14" s="3"/>
      <c r="C14" s="13">
        <v>-38521.57</v>
      </c>
    </row>
    <row r="15" spans="1:7" ht="30" customHeight="1" x14ac:dyDescent="0.25">
      <c r="A15" s="2" t="s">
        <v>16</v>
      </c>
      <c r="B15" s="2"/>
      <c r="C15">
        <f>D6+C14</f>
        <v>-2410.8499999999985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1002.4414</v>
      </c>
    </row>
    <row r="18" spans="1:11" ht="30" customHeight="1" x14ac:dyDescent="0.25">
      <c r="A18" s="17" t="s">
        <v>19</v>
      </c>
      <c r="B18" s="17"/>
      <c r="C18">
        <f>B2</f>
        <v>285.39999999999998</v>
      </c>
      <c r="F18" s="18">
        <v>3.04</v>
      </c>
      <c r="G18" s="16">
        <f>C18*F18*12</f>
        <v>10411.392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285.39999999999998</v>
      </c>
      <c r="F27" s="19">
        <v>0.35</v>
      </c>
      <c r="G27" s="16">
        <f>C27*F27*12</f>
        <v>1198.6799999999998</v>
      </c>
      <c r="K27" s="16"/>
    </row>
    <row r="28" spans="1:11" x14ac:dyDescent="0.25">
      <c r="A28" s="20" t="s">
        <v>27</v>
      </c>
      <c r="B28" s="20"/>
      <c r="C28">
        <f>B2</f>
        <v>285.39999999999998</v>
      </c>
      <c r="F28" s="19">
        <v>1.96</v>
      </c>
      <c r="G28" s="16">
        <f>C28*F28*12</f>
        <v>6712.6079999999984</v>
      </c>
      <c r="K28" s="16"/>
    </row>
    <row r="29" spans="1:11" x14ac:dyDescent="0.25">
      <c r="A29" s="20" t="s">
        <v>28</v>
      </c>
      <c r="B29" s="20"/>
      <c r="C29">
        <f>B2</f>
        <v>285.39999999999998</v>
      </c>
      <c r="F29" s="19">
        <v>0.41</v>
      </c>
      <c r="G29" s="16">
        <f>C29*F29*12</f>
        <v>1404.1679999999997</v>
      </c>
      <c r="K29" s="16"/>
    </row>
    <row r="30" spans="1:11" ht="40.9" customHeight="1" x14ac:dyDescent="0.25">
      <c r="A30" s="20" t="s">
        <v>29</v>
      </c>
      <c r="B30" s="20"/>
      <c r="F30" s="19"/>
      <c r="G30">
        <v>14637.06</v>
      </c>
    </row>
    <row r="31" spans="1:11" ht="44.45" customHeight="1" x14ac:dyDescent="0.25">
      <c r="A31" s="20" t="s">
        <v>30</v>
      </c>
      <c r="B31" s="20"/>
      <c r="C31">
        <f>B2</f>
        <v>285.39999999999998</v>
      </c>
      <c r="F31">
        <v>2.92</v>
      </c>
      <c r="G31" s="16">
        <f>C31*F31*12</f>
        <v>10000.415999999999</v>
      </c>
      <c r="K31" s="16"/>
    </row>
    <row r="32" spans="1:11" hidden="1" x14ac:dyDescent="0.25">
      <c r="A32" s="20" t="s">
        <v>23</v>
      </c>
      <c r="B32" s="20"/>
      <c r="C32">
        <f>B2</f>
        <v>285.39999999999998</v>
      </c>
      <c r="F32">
        <v>0.22</v>
      </c>
      <c r="G32" s="16">
        <f>C32*F32*12</f>
        <v>753.4559999999999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501.22070000000002</v>
      </c>
    </row>
    <row r="35" spans="1:7" ht="26.45" customHeight="1" x14ac:dyDescent="0.25">
      <c r="A35" s="20" t="s">
        <v>33</v>
      </c>
      <c r="B35" s="20"/>
      <c r="G35" s="16">
        <v>3075.57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37529.722699999991</v>
      </c>
    </row>
    <row r="39" spans="1:7" x14ac:dyDescent="0.25">
      <c r="B39" s="16" t="s">
        <v>35</v>
      </c>
      <c r="C39" s="16">
        <f>G37+G17+G18</f>
        <v>48943.556099999994</v>
      </c>
      <c r="D39" s="16"/>
      <c r="E39" s="16"/>
    </row>
    <row r="40" spans="1:7" x14ac:dyDescent="0.25">
      <c r="A40" s="2" t="s">
        <v>36</v>
      </c>
      <c r="B40" s="2"/>
      <c r="C40" s="16">
        <f>C15-C39</f>
        <v>-51354.406099999993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Красинская  д.6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37903.980000000003</v>
      </c>
      <c r="D75" s="31"/>
      <c r="E75" s="31"/>
      <c r="F75" s="36">
        <f>B8+B12</f>
        <v>17563.189999999999</v>
      </c>
      <c r="G75" s="37"/>
    </row>
    <row r="76" spans="1:8" x14ac:dyDescent="0.25">
      <c r="A76" s="35">
        <v>2</v>
      </c>
      <c r="B76" s="31" t="s">
        <v>52</v>
      </c>
      <c r="C76" s="31">
        <f>C6</f>
        <v>44522.400000000001</v>
      </c>
      <c r="D76" s="31"/>
      <c r="E76" s="31"/>
      <c r="F76" s="36">
        <f>C8+C12+C7</f>
        <v>19777.150000000001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36110.720000000001</v>
      </c>
      <c r="D83" s="31"/>
      <c r="E83" s="31"/>
      <c r="F83" s="36">
        <f>D8+D12+D7</f>
        <v>14011.35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46315.66</v>
      </c>
      <c r="D90" s="31"/>
      <c r="E90" s="31"/>
      <c r="F90" s="36">
        <f>G8+G12+G7</f>
        <v>23328.99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-51354.406099999993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11915.054099999999</v>
      </c>
      <c r="D99" s="55">
        <f>C99</f>
        <v>11915.054099999999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14637.06</v>
      </c>
      <c r="D100" s="51">
        <f>G33+G30</f>
        <v>14637.06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-33237.214099999997</v>
      </c>
      <c r="D101" s="55">
        <f>G28+G29+G31</f>
        <v>18117.191999999995</v>
      </c>
      <c r="E101" s="56"/>
      <c r="F101" s="40"/>
      <c r="G101" s="58">
        <f>C40</f>
        <v>-51354.406099999993</v>
      </c>
      <c r="H101" s="48"/>
    </row>
    <row r="102" spans="1:8" x14ac:dyDescent="0.25">
      <c r="A102" s="53">
        <v>4</v>
      </c>
      <c r="B102" s="59" t="s">
        <v>79</v>
      </c>
      <c r="C102" s="57">
        <f>G27</f>
        <v>1198.6799999999998</v>
      </c>
      <c r="D102" s="55">
        <f>G27</f>
        <v>1198.6799999999998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16185.78</v>
      </c>
      <c r="D103" s="55">
        <f>D8</f>
        <v>10983.18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10699.360000000002</v>
      </c>
      <c r="D105" s="55">
        <f>D99+D100+D101+D102+D103+F104</f>
        <v>56851.166099999995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Красинская  д.6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-38521.57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44522.400000000001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36110.720000000001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-2410.8499999999985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11413.8334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1198.6799999999998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6712.6079999999984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1404.1679999999997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14637.06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10000.415999999999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501.22070000000002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3075.57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48943.556099999987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-51354.406099999993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93</v>
      </c>
      <c r="C1" s="2"/>
      <c r="D1" s="1"/>
      <c r="E1" s="1"/>
      <c r="F1" s="1"/>
      <c r="G1" s="1"/>
    </row>
    <row r="2" spans="1:7" x14ac:dyDescent="0.25">
      <c r="A2" t="s">
        <v>2</v>
      </c>
      <c r="B2">
        <v>177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407.24</v>
      </c>
      <c r="C6" s="10">
        <v>27612</v>
      </c>
      <c r="D6" s="6">
        <v>27445.94</v>
      </c>
      <c r="E6" s="7"/>
      <c r="F6" s="8"/>
      <c r="G6" s="10">
        <f>B6+C6-D6</f>
        <v>573.30000000000291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141.33000000000001</v>
      </c>
      <c r="C8" s="10">
        <v>9412.74</v>
      </c>
      <c r="D8" s="6">
        <v>9376.6299999999992</v>
      </c>
      <c r="E8" s="7"/>
      <c r="F8" s="8"/>
      <c r="G8" s="10">
        <f>B8+C8-D8</f>
        <v>177.44000000000051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548.57000000000005</v>
      </c>
      <c r="C13" s="10">
        <f>C6+C8+C12+C7</f>
        <v>37024.74</v>
      </c>
      <c r="D13" s="6">
        <f>D6+D8+D12+D7</f>
        <v>36822.57</v>
      </c>
      <c r="E13" s="7"/>
      <c r="F13" s="8"/>
      <c r="G13" s="10">
        <f>B13+C13-D13</f>
        <v>750.73999999999796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27445.94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736.45140000000004</v>
      </c>
    </row>
    <row r="18" spans="1:11" ht="30" customHeight="1" x14ac:dyDescent="0.25">
      <c r="A18" s="17" t="s">
        <v>19</v>
      </c>
      <c r="B18" s="17"/>
      <c r="C18">
        <f>B2</f>
        <v>177</v>
      </c>
      <c r="F18" s="18">
        <v>3.04</v>
      </c>
      <c r="G18" s="16">
        <f>C18*F18*12</f>
        <v>6456.9600000000009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177</v>
      </c>
      <c r="F27" s="19">
        <v>0.35</v>
      </c>
      <c r="G27" s="16">
        <f>C27*F27*12</f>
        <v>743.4</v>
      </c>
      <c r="K27" s="16"/>
    </row>
    <row r="28" spans="1:11" x14ac:dyDescent="0.25">
      <c r="A28" s="20" t="s">
        <v>27</v>
      </c>
      <c r="B28" s="20"/>
      <c r="C28">
        <f>B2</f>
        <v>177</v>
      </c>
      <c r="F28" s="19">
        <v>1.96</v>
      </c>
      <c r="G28" s="16">
        <f>C28*F28*12</f>
        <v>4163.04</v>
      </c>
      <c r="K28" s="16"/>
    </row>
    <row r="29" spans="1:11" x14ac:dyDescent="0.25">
      <c r="A29" s="20" t="s">
        <v>28</v>
      </c>
      <c r="B29" s="20"/>
      <c r="C29">
        <f>B2</f>
        <v>177</v>
      </c>
      <c r="F29" s="19">
        <v>0.41</v>
      </c>
      <c r="G29" s="16">
        <f>C29*F29*12</f>
        <v>870.83999999999992</v>
      </c>
      <c r="K29" s="16"/>
    </row>
    <row r="30" spans="1:11" ht="40.9" customHeight="1" x14ac:dyDescent="0.25">
      <c r="A30" s="20" t="s">
        <v>29</v>
      </c>
      <c r="B30" s="20"/>
      <c r="F30" s="19"/>
    </row>
    <row r="31" spans="1:11" ht="44.45" customHeight="1" x14ac:dyDescent="0.25">
      <c r="A31" s="20" t="s">
        <v>30</v>
      </c>
      <c r="B31" s="20"/>
      <c r="C31">
        <f>B2</f>
        <v>177</v>
      </c>
      <c r="G31" s="16">
        <v>14107.02</v>
      </c>
      <c r="K31" s="16"/>
    </row>
    <row r="32" spans="1:11" hidden="1" x14ac:dyDescent="0.25">
      <c r="A32" s="20" t="s">
        <v>23</v>
      </c>
      <c r="B32" s="20"/>
      <c r="C32">
        <f>B2</f>
        <v>177</v>
      </c>
      <c r="F32">
        <v>0.22</v>
      </c>
      <c r="G32" s="16">
        <f>C32*F32*12</f>
        <v>467.28</v>
      </c>
    </row>
    <row r="33" spans="1:7" x14ac:dyDescent="0.25">
      <c r="A33" s="20" t="s">
        <v>31</v>
      </c>
      <c r="B33" s="20"/>
    </row>
    <row r="34" spans="1:7" ht="28.15" customHeight="1" x14ac:dyDescent="0.25">
      <c r="A34" s="20" t="s">
        <v>32</v>
      </c>
      <c r="B34" s="20"/>
      <c r="G34" s="16">
        <f>D13*1/100</f>
        <v>368.22570000000002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20252.525699999998</v>
      </c>
    </row>
    <row r="39" spans="1:7" x14ac:dyDescent="0.25">
      <c r="B39" s="16" t="s">
        <v>35</v>
      </c>
      <c r="C39" s="16">
        <f>G37+G17+G18</f>
        <v>27445.937100000003</v>
      </c>
      <c r="D39" s="16"/>
      <c r="E39" s="16"/>
    </row>
    <row r="40" spans="1:7" x14ac:dyDescent="0.25">
      <c r="A40" s="2" t="s">
        <v>36</v>
      </c>
      <c r="B40" s="2"/>
      <c r="C40" s="16">
        <f>C15-C39</f>
        <v>2.8999999958614353E-3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Свердловская д. 2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407.24</v>
      </c>
      <c r="D75" s="31"/>
      <c r="E75" s="31"/>
      <c r="F75" s="36">
        <f>B8+B12</f>
        <v>141.33000000000001</v>
      </c>
      <c r="G75" s="37"/>
    </row>
    <row r="76" spans="1:8" x14ac:dyDescent="0.25">
      <c r="A76" s="35">
        <v>2</v>
      </c>
      <c r="B76" s="31" t="s">
        <v>52</v>
      </c>
      <c r="C76" s="31">
        <f>C6</f>
        <v>27612</v>
      </c>
      <c r="D76" s="31"/>
      <c r="E76" s="31"/>
      <c r="F76" s="36">
        <f>C8+C12+C7</f>
        <v>9412.74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27445.94</v>
      </c>
      <c r="D83" s="31"/>
      <c r="E83" s="31"/>
      <c r="F83" s="36">
        <f>D8+D12+D7</f>
        <v>9376.6299999999992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573.30000000000291</v>
      </c>
      <c r="D90" s="31"/>
      <c r="E90" s="31"/>
      <c r="F90" s="36">
        <f>G8+G12+G7</f>
        <v>177.44000000000051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2.8999999958614353E-3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7561.6371000000008</v>
      </c>
      <c r="D99" s="55">
        <f>C99</f>
        <v>7561.6371000000008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19140.902899999997</v>
      </c>
      <c r="D101" s="55">
        <f>G28+G29+G31</f>
        <v>19140.900000000001</v>
      </c>
      <c r="E101" s="56"/>
      <c r="F101" s="40"/>
      <c r="G101" s="58">
        <f>C40</f>
        <v>2.8999999958614353E-3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743.4</v>
      </c>
      <c r="D102" s="55">
        <f>G27</f>
        <v>743.4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9412.74</v>
      </c>
      <c r="D103" s="55">
        <f>D8</f>
        <v>9376.6299999999992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36858.68</v>
      </c>
      <c r="D105" s="55">
        <f>D99+D100+D101+D102+D103+F104</f>
        <v>36822.5671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Свердловская д. 2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27612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27445.94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27445.94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7193.4114000000009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743.4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4163.04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870.83999999999992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14107.02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368.22570000000002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27445.937099999999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2.8999999958614353E-3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17.42578125" customWidth="1"/>
    <col min="3" max="3" width="18.42578125" customWidth="1"/>
    <col min="4" max="4" width="11.28515625" customWidth="1"/>
    <col min="5" max="5" width="18.42578125" hidden="1" customWidth="1"/>
    <col min="6" max="6" width="10" customWidth="1"/>
    <col min="7" max="7" width="17.140625" customWidth="1"/>
    <col min="8" max="8" width="8.85546875" hidden="1" customWidth="1"/>
    <col min="11" max="11" width="11.140625" customWidth="1"/>
    <col min="257" max="257" width="9.42578125" customWidth="1"/>
    <col min="258" max="258" width="17.42578125" customWidth="1"/>
    <col min="259" max="259" width="18.42578125" customWidth="1"/>
    <col min="260" max="260" width="11.28515625" customWidth="1"/>
    <col min="261" max="261" width="0" hidden="1" customWidth="1"/>
    <col min="262" max="262" width="10" customWidth="1"/>
    <col min="263" max="263" width="17.140625" customWidth="1"/>
    <col min="264" max="264" width="0" hidden="1" customWidth="1"/>
    <col min="267" max="267" width="11.140625" customWidth="1"/>
    <col min="513" max="513" width="9.42578125" customWidth="1"/>
    <col min="514" max="514" width="17.42578125" customWidth="1"/>
    <col min="515" max="515" width="18.42578125" customWidth="1"/>
    <col min="516" max="516" width="11.28515625" customWidth="1"/>
    <col min="517" max="517" width="0" hidden="1" customWidth="1"/>
    <col min="518" max="518" width="10" customWidth="1"/>
    <col min="519" max="519" width="17.140625" customWidth="1"/>
    <col min="520" max="520" width="0" hidden="1" customWidth="1"/>
    <col min="523" max="523" width="11.140625" customWidth="1"/>
    <col min="769" max="769" width="9.42578125" customWidth="1"/>
    <col min="770" max="770" width="17.42578125" customWidth="1"/>
    <col min="771" max="771" width="18.42578125" customWidth="1"/>
    <col min="772" max="772" width="11.28515625" customWidth="1"/>
    <col min="773" max="773" width="0" hidden="1" customWidth="1"/>
    <col min="774" max="774" width="10" customWidth="1"/>
    <col min="775" max="775" width="17.140625" customWidth="1"/>
    <col min="776" max="776" width="0" hidden="1" customWidth="1"/>
    <col min="779" max="779" width="11.140625" customWidth="1"/>
    <col min="1025" max="1025" width="9.42578125" customWidth="1"/>
    <col min="1026" max="1026" width="17.42578125" customWidth="1"/>
    <col min="1027" max="1027" width="18.42578125" customWidth="1"/>
    <col min="1028" max="1028" width="11.28515625" customWidth="1"/>
    <col min="1029" max="1029" width="0" hidden="1" customWidth="1"/>
    <col min="1030" max="1030" width="10" customWidth="1"/>
    <col min="1031" max="1031" width="17.140625" customWidth="1"/>
    <col min="1032" max="1032" width="0" hidden="1" customWidth="1"/>
    <col min="1035" max="1035" width="11.140625" customWidth="1"/>
    <col min="1281" max="1281" width="9.42578125" customWidth="1"/>
    <col min="1282" max="1282" width="17.42578125" customWidth="1"/>
    <col min="1283" max="1283" width="18.42578125" customWidth="1"/>
    <col min="1284" max="1284" width="11.28515625" customWidth="1"/>
    <col min="1285" max="1285" width="0" hidden="1" customWidth="1"/>
    <col min="1286" max="1286" width="10" customWidth="1"/>
    <col min="1287" max="1287" width="17.140625" customWidth="1"/>
    <col min="1288" max="1288" width="0" hidden="1" customWidth="1"/>
    <col min="1291" max="1291" width="11.140625" customWidth="1"/>
    <col min="1537" max="1537" width="9.42578125" customWidth="1"/>
    <col min="1538" max="1538" width="17.42578125" customWidth="1"/>
    <col min="1539" max="1539" width="18.42578125" customWidth="1"/>
    <col min="1540" max="1540" width="11.28515625" customWidth="1"/>
    <col min="1541" max="1541" width="0" hidden="1" customWidth="1"/>
    <col min="1542" max="1542" width="10" customWidth="1"/>
    <col min="1543" max="1543" width="17.140625" customWidth="1"/>
    <col min="1544" max="1544" width="0" hidden="1" customWidth="1"/>
    <col min="1547" max="1547" width="11.140625" customWidth="1"/>
    <col min="1793" max="1793" width="9.42578125" customWidth="1"/>
    <col min="1794" max="1794" width="17.42578125" customWidth="1"/>
    <col min="1795" max="1795" width="18.42578125" customWidth="1"/>
    <col min="1796" max="1796" width="11.28515625" customWidth="1"/>
    <col min="1797" max="1797" width="0" hidden="1" customWidth="1"/>
    <col min="1798" max="1798" width="10" customWidth="1"/>
    <col min="1799" max="1799" width="17.140625" customWidth="1"/>
    <col min="1800" max="1800" width="0" hidden="1" customWidth="1"/>
    <col min="1803" max="1803" width="11.140625" customWidth="1"/>
    <col min="2049" max="2049" width="9.42578125" customWidth="1"/>
    <col min="2050" max="2050" width="17.42578125" customWidth="1"/>
    <col min="2051" max="2051" width="18.42578125" customWidth="1"/>
    <col min="2052" max="2052" width="11.28515625" customWidth="1"/>
    <col min="2053" max="2053" width="0" hidden="1" customWidth="1"/>
    <col min="2054" max="2054" width="10" customWidth="1"/>
    <col min="2055" max="2055" width="17.140625" customWidth="1"/>
    <col min="2056" max="2056" width="0" hidden="1" customWidth="1"/>
    <col min="2059" max="2059" width="11.140625" customWidth="1"/>
    <col min="2305" max="2305" width="9.42578125" customWidth="1"/>
    <col min="2306" max="2306" width="17.42578125" customWidth="1"/>
    <col min="2307" max="2307" width="18.42578125" customWidth="1"/>
    <col min="2308" max="2308" width="11.28515625" customWidth="1"/>
    <col min="2309" max="2309" width="0" hidden="1" customWidth="1"/>
    <col min="2310" max="2310" width="10" customWidth="1"/>
    <col min="2311" max="2311" width="17.140625" customWidth="1"/>
    <col min="2312" max="2312" width="0" hidden="1" customWidth="1"/>
    <col min="2315" max="2315" width="11.140625" customWidth="1"/>
    <col min="2561" max="2561" width="9.42578125" customWidth="1"/>
    <col min="2562" max="2562" width="17.42578125" customWidth="1"/>
    <col min="2563" max="2563" width="18.42578125" customWidth="1"/>
    <col min="2564" max="2564" width="11.28515625" customWidth="1"/>
    <col min="2565" max="2565" width="0" hidden="1" customWidth="1"/>
    <col min="2566" max="2566" width="10" customWidth="1"/>
    <col min="2567" max="2567" width="17.140625" customWidth="1"/>
    <col min="2568" max="2568" width="0" hidden="1" customWidth="1"/>
    <col min="2571" max="2571" width="11.140625" customWidth="1"/>
    <col min="2817" max="2817" width="9.42578125" customWidth="1"/>
    <col min="2818" max="2818" width="17.42578125" customWidth="1"/>
    <col min="2819" max="2819" width="18.42578125" customWidth="1"/>
    <col min="2820" max="2820" width="11.28515625" customWidth="1"/>
    <col min="2821" max="2821" width="0" hidden="1" customWidth="1"/>
    <col min="2822" max="2822" width="10" customWidth="1"/>
    <col min="2823" max="2823" width="17.140625" customWidth="1"/>
    <col min="2824" max="2824" width="0" hidden="1" customWidth="1"/>
    <col min="2827" max="2827" width="11.140625" customWidth="1"/>
    <col min="3073" max="3073" width="9.42578125" customWidth="1"/>
    <col min="3074" max="3074" width="17.42578125" customWidth="1"/>
    <col min="3075" max="3075" width="18.42578125" customWidth="1"/>
    <col min="3076" max="3076" width="11.28515625" customWidth="1"/>
    <col min="3077" max="3077" width="0" hidden="1" customWidth="1"/>
    <col min="3078" max="3078" width="10" customWidth="1"/>
    <col min="3079" max="3079" width="17.140625" customWidth="1"/>
    <col min="3080" max="3080" width="0" hidden="1" customWidth="1"/>
    <col min="3083" max="3083" width="11.140625" customWidth="1"/>
    <col min="3329" max="3329" width="9.42578125" customWidth="1"/>
    <col min="3330" max="3330" width="17.42578125" customWidth="1"/>
    <col min="3331" max="3331" width="18.42578125" customWidth="1"/>
    <col min="3332" max="3332" width="11.28515625" customWidth="1"/>
    <col min="3333" max="3333" width="0" hidden="1" customWidth="1"/>
    <col min="3334" max="3334" width="10" customWidth="1"/>
    <col min="3335" max="3335" width="17.140625" customWidth="1"/>
    <col min="3336" max="3336" width="0" hidden="1" customWidth="1"/>
    <col min="3339" max="3339" width="11.140625" customWidth="1"/>
    <col min="3585" max="3585" width="9.42578125" customWidth="1"/>
    <col min="3586" max="3586" width="17.42578125" customWidth="1"/>
    <col min="3587" max="3587" width="18.42578125" customWidth="1"/>
    <col min="3588" max="3588" width="11.28515625" customWidth="1"/>
    <col min="3589" max="3589" width="0" hidden="1" customWidth="1"/>
    <col min="3590" max="3590" width="10" customWidth="1"/>
    <col min="3591" max="3591" width="17.140625" customWidth="1"/>
    <col min="3592" max="3592" width="0" hidden="1" customWidth="1"/>
    <col min="3595" max="3595" width="11.140625" customWidth="1"/>
    <col min="3841" max="3841" width="9.42578125" customWidth="1"/>
    <col min="3842" max="3842" width="17.42578125" customWidth="1"/>
    <col min="3843" max="3843" width="18.42578125" customWidth="1"/>
    <col min="3844" max="3844" width="11.28515625" customWidth="1"/>
    <col min="3845" max="3845" width="0" hidden="1" customWidth="1"/>
    <col min="3846" max="3846" width="10" customWidth="1"/>
    <col min="3847" max="3847" width="17.140625" customWidth="1"/>
    <col min="3848" max="3848" width="0" hidden="1" customWidth="1"/>
    <col min="3851" max="3851" width="11.140625" customWidth="1"/>
    <col min="4097" max="4097" width="9.42578125" customWidth="1"/>
    <col min="4098" max="4098" width="17.42578125" customWidth="1"/>
    <col min="4099" max="4099" width="18.42578125" customWidth="1"/>
    <col min="4100" max="4100" width="11.28515625" customWidth="1"/>
    <col min="4101" max="4101" width="0" hidden="1" customWidth="1"/>
    <col min="4102" max="4102" width="10" customWidth="1"/>
    <col min="4103" max="4103" width="17.140625" customWidth="1"/>
    <col min="4104" max="4104" width="0" hidden="1" customWidth="1"/>
    <col min="4107" max="4107" width="11.140625" customWidth="1"/>
    <col min="4353" max="4353" width="9.42578125" customWidth="1"/>
    <col min="4354" max="4354" width="17.42578125" customWidth="1"/>
    <col min="4355" max="4355" width="18.42578125" customWidth="1"/>
    <col min="4356" max="4356" width="11.28515625" customWidth="1"/>
    <col min="4357" max="4357" width="0" hidden="1" customWidth="1"/>
    <col min="4358" max="4358" width="10" customWidth="1"/>
    <col min="4359" max="4359" width="17.140625" customWidth="1"/>
    <col min="4360" max="4360" width="0" hidden="1" customWidth="1"/>
    <col min="4363" max="4363" width="11.140625" customWidth="1"/>
    <col min="4609" max="4609" width="9.42578125" customWidth="1"/>
    <col min="4610" max="4610" width="17.42578125" customWidth="1"/>
    <col min="4611" max="4611" width="18.42578125" customWidth="1"/>
    <col min="4612" max="4612" width="11.28515625" customWidth="1"/>
    <col min="4613" max="4613" width="0" hidden="1" customWidth="1"/>
    <col min="4614" max="4614" width="10" customWidth="1"/>
    <col min="4615" max="4615" width="17.140625" customWidth="1"/>
    <col min="4616" max="4616" width="0" hidden="1" customWidth="1"/>
    <col min="4619" max="4619" width="11.140625" customWidth="1"/>
    <col min="4865" max="4865" width="9.42578125" customWidth="1"/>
    <col min="4866" max="4866" width="17.42578125" customWidth="1"/>
    <col min="4867" max="4867" width="18.42578125" customWidth="1"/>
    <col min="4868" max="4868" width="11.28515625" customWidth="1"/>
    <col min="4869" max="4869" width="0" hidden="1" customWidth="1"/>
    <col min="4870" max="4870" width="10" customWidth="1"/>
    <col min="4871" max="4871" width="17.140625" customWidth="1"/>
    <col min="4872" max="4872" width="0" hidden="1" customWidth="1"/>
    <col min="4875" max="4875" width="11.140625" customWidth="1"/>
    <col min="5121" max="5121" width="9.42578125" customWidth="1"/>
    <col min="5122" max="5122" width="17.42578125" customWidth="1"/>
    <col min="5123" max="5123" width="18.42578125" customWidth="1"/>
    <col min="5124" max="5124" width="11.28515625" customWidth="1"/>
    <col min="5125" max="5125" width="0" hidden="1" customWidth="1"/>
    <col min="5126" max="5126" width="10" customWidth="1"/>
    <col min="5127" max="5127" width="17.140625" customWidth="1"/>
    <col min="5128" max="5128" width="0" hidden="1" customWidth="1"/>
    <col min="5131" max="5131" width="11.140625" customWidth="1"/>
    <col min="5377" max="5377" width="9.42578125" customWidth="1"/>
    <col min="5378" max="5378" width="17.42578125" customWidth="1"/>
    <col min="5379" max="5379" width="18.42578125" customWidth="1"/>
    <col min="5380" max="5380" width="11.28515625" customWidth="1"/>
    <col min="5381" max="5381" width="0" hidden="1" customWidth="1"/>
    <col min="5382" max="5382" width="10" customWidth="1"/>
    <col min="5383" max="5383" width="17.140625" customWidth="1"/>
    <col min="5384" max="5384" width="0" hidden="1" customWidth="1"/>
    <col min="5387" max="5387" width="11.140625" customWidth="1"/>
    <col min="5633" max="5633" width="9.42578125" customWidth="1"/>
    <col min="5634" max="5634" width="17.42578125" customWidth="1"/>
    <col min="5635" max="5635" width="18.42578125" customWidth="1"/>
    <col min="5636" max="5636" width="11.28515625" customWidth="1"/>
    <col min="5637" max="5637" width="0" hidden="1" customWidth="1"/>
    <col min="5638" max="5638" width="10" customWidth="1"/>
    <col min="5639" max="5639" width="17.140625" customWidth="1"/>
    <col min="5640" max="5640" width="0" hidden="1" customWidth="1"/>
    <col min="5643" max="5643" width="11.140625" customWidth="1"/>
    <col min="5889" max="5889" width="9.42578125" customWidth="1"/>
    <col min="5890" max="5890" width="17.42578125" customWidth="1"/>
    <col min="5891" max="5891" width="18.42578125" customWidth="1"/>
    <col min="5892" max="5892" width="11.28515625" customWidth="1"/>
    <col min="5893" max="5893" width="0" hidden="1" customWidth="1"/>
    <col min="5894" max="5894" width="10" customWidth="1"/>
    <col min="5895" max="5895" width="17.140625" customWidth="1"/>
    <col min="5896" max="5896" width="0" hidden="1" customWidth="1"/>
    <col min="5899" max="5899" width="11.140625" customWidth="1"/>
    <col min="6145" max="6145" width="9.42578125" customWidth="1"/>
    <col min="6146" max="6146" width="17.42578125" customWidth="1"/>
    <col min="6147" max="6147" width="18.42578125" customWidth="1"/>
    <col min="6148" max="6148" width="11.28515625" customWidth="1"/>
    <col min="6149" max="6149" width="0" hidden="1" customWidth="1"/>
    <col min="6150" max="6150" width="10" customWidth="1"/>
    <col min="6151" max="6151" width="17.140625" customWidth="1"/>
    <col min="6152" max="6152" width="0" hidden="1" customWidth="1"/>
    <col min="6155" max="6155" width="11.140625" customWidth="1"/>
    <col min="6401" max="6401" width="9.42578125" customWidth="1"/>
    <col min="6402" max="6402" width="17.42578125" customWidth="1"/>
    <col min="6403" max="6403" width="18.42578125" customWidth="1"/>
    <col min="6404" max="6404" width="11.28515625" customWidth="1"/>
    <col min="6405" max="6405" width="0" hidden="1" customWidth="1"/>
    <col min="6406" max="6406" width="10" customWidth="1"/>
    <col min="6407" max="6407" width="17.140625" customWidth="1"/>
    <col min="6408" max="6408" width="0" hidden="1" customWidth="1"/>
    <col min="6411" max="6411" width="11.140625" customWidth="1"/>
    <col min="6657" max="6657" width="9.42578125" customWidth="1"/>
    <col min="6658" max="6658" width="17.42578125" customWidth="1"/>
    <col min="6659" max="6659" width="18.42578125" customWidth="1"/>
    <col min="6660" max="6660" width="11.28515625" customWidth="1"/>
    <col min="6661" max="6661" width="0" hidden="1" customWidth="1"/>
    <col min="6662" max="6662" width="10" customWidth="1"/>
    <col min="6663" max="6663" width="17.140625" customWidth="1"/>
    <col min="6664" max="6664" width="0" hidden="1" customWidth="1"/>
    <col min="6667" max="6667" width="11.140625" customWidth="1"/>
    <col min="6913" max="6913" width="9.42578125" customWidth="1"/>
    <col min="6914" max="6914" width="17.42578125" customWidth="1"/>
    <col min="6915" max="6915" width="18.42578125" customWidth="1"/>
    <col min="6916" max="6916" width="11.28515625" customWidth="1"/>
    <col min="6917" max="6917" width="0" hidden="1" customWidth="1"/>
    <col min="6918" max="6918" width="10" customWidth="1"/>
    <col min="6919" max="6919" width="17.140625" customWidth="1"/>
    <col min="6920" max="6920" width="0" hidden="1" customWidth="1"/>
    <col min="6923" max="6923" width="11.140625" customWidth="1"/>
    <col min="7169" max="7169" width="9.42578125" customWidth="1"/>
    <col min="7170" max="7170" width="17.42578125" customWidth="1"/>
    <col min="7171" max="7171" width="18.42578125" customWidth="1"/>
    <col min="7172" max="7172" width="11.28515625" customWidth="1"/>
    <col min="7173" max="7173" width="0" hidden="1" customWidth="1"/>
    <col min="7174" max="7174" width="10" customWidth="1"/>
    <col min="7175" max="7175" width="17.140625" customWidth="1"/>
    <col min="7176" max="7176" width="0" hidden="1" customWidth="1"/>
    <col min="7179" max="7179" width="11.140625" customWidth="1"/>
    <col min="7425" max="7425" width="9.42578125" customWidth="1"/>
    <col min="7426" max="7426" width="17.42578125" customWidth="1"/>
    <col min="7427" max="7427" width="18.42578125" customWidth="1"/>
    <col min="7428" max="7428" width="11.28515625" customWidth="1"/>
    <col min="7429" max="7429" width="0" hidden="1" customWidth="1"/>
    <col min="7430" max="7430" width="10" customWidth="1"/>
    <col min="7431" max="7431" width="17.140625" customWidth="1"/>
    <col min="7432" max="7432" width="0" hidden="1" customWidth="1"/>
    <col min="7435" max="7435" width="11.140625" customWidth="1"/>
    <col min="7681" max="7681" width="9.42578125" customWidth="1"/>
    <col min="7682" max="7682" width="17.42578125" customWidth="1"/>
    <col min="7683" max="7683" width="18.42578125" customWidth="1"/>
    <col min="7684" max="7684" width="11.28515625" customWidth="1"/>
    <col min="7685" max="7685" width="0" hidden="1" customWidth="1"/>
    <col min="7686" max="7686" width="10" customWidth="1"/>
    <col min="7687" max="7687" width="17.140625" customWidth="1"/>
    <col min="7688" max="7688" width="0" hidden="1" customWidth="1"/>
    <col min="7691" max="7691" width="11.140625" customWidth="1"/>
    <col min="7937" max="7937" width="9.42578125" customWidth="1"/>
    <col min="7938" max="7938" width="17.42578125" customWidth="1"/>
    <col min="7939" max="7939" width="18.42578125" customWidth="1"/>
    <col min="7940" max="7940" width="11.28515625" customWidth="1"/>
    <col min="7941" max="7941" width="0" hidden="1" customWidth="1"/>
    <col min="7942" max="7942" width="10" customWidth="1"/>
    <col min="7943" max="7943" width="17.140625" customWidth="1"/>
    <col min="7944" max="7944" width="0" hidden="1" customWidth="1"/>
    <col min="7947" max="7947" width="11.140625" customWidth="1"/>
    <col min="8193" max="8193" width="9.42578125" customWidth="1"/>
    <col min="8194" max="8194" width="17.42578125" customWidth="1"/>
    <col min="8195" max="8195" width="18.42578125" customWidth="1"/>
    <col min="8196" max="8196" width="11.28515625" customWidth="1"/>
    <col min="8197" max="8197" width="0" hidden="1" customWidth="1"/>
    <col min="8198" max="8198" width="10" customWidth="1"/>
    <col min="8199" max="8199" width="17.140625" customWidth="1"/>
    <col min="8200" max="8200" width="0" hidden="1" customWidth="1"/>
    <col min="8203" max="8203" width="11.140625" customWidth="1"/>
    <col min="8449" max="8449" width="9.42578125" customWidth="1"/>
    <col min="8450" max="8450" width="17.42578125" customWidth="1"/>
    <col min="8451" max="8451" width="18.42578125" customWidth="1"/>
    <col min="8452" max="8452" width="11.28515625" customWidth="1"/>
    <col min="8453" max="8453" width="0" hidden="1" customWidth="1"/>
    <col min="8454" max="8454" width="10" customWidth="1"/>
    <col min="8455" max="8455" width="17.140625" customWidth="1"/>
    <col min="8456" max="8456" width="0" hidden="1" customWidth="1"/>
    <col min="8459" max="8459" width="11.140625" customWidth="1"/>
    <col min="8705" max="8705" width="9.42578125" customWidth="1"/>
    <col min="8706" max="8706" width="17.42578125" customWidth="1"/>
    <col min="8707" max="8707" width="18.42578125" customWidth="1"/>
    <col min="8708" max="8708" width="11.28515625" customWidth="1"/>
    <col min="8709" max="8709" width="0" hidden="1" customWidth="1"/>
    <col min="8710" max="8710" width="10" customWidth="1"/>
    <col min="8711" max="8711" width="17.140625" customWidth="1"/>
    <col min="8712" max="8712" width="0" hidden="1" customWidth="1"/>
    <col min="8715" max="8715" width="11.140625" customWidth="1"/>
    <col min="8961" max="8961" width="9.42578125" customWidth="1"/>
    <col min="8962" max="8962" width="17.42578125" customWidth="1"/>
    <col min="8963" max="8963" width="18.42578125" customWidth="1"/>
    <col min="8964" max="8964" width="11.28515625" customWidth="1"/>
    <col min="8965" max="8965" width="0" hidden="1" customWidth="1"/>
    <col min="8966" max="8966" width="10" customWidth="1"/>
    <col min="8967" max="8967" width="17.140625" customWidth="1"/>
    <col min="8968" max="8968" width="0" hidden="1" customWidth="1"/>
    <col min="8971" max="8971" width="11.140625" customWidth="1"/>
    <col min="9217" max="9217" width="9.42578125" customWidth="1"/>
    <col min="9218" max="9218" width="17.42578125" customWidth="1"/>
    <col min="9219" max="9219" width="18.42578125" customWidth="1"/>
    <col min="9220" max="9220" width="11.28515625" customWidth="1"/>
    <col min="9221" max="9221" width="0" hidden="1" customWidth="1"/>
    <col min="9222" max="9222" width="10" customWidth="1"/>
    <col min="9223" max="9223" width="17.140625" customWidth="1"/>
    <col min="9224" max="9224" width="0" hidden="1" customWidth="1"/>
    <col min="9227" max="9227" width="11.140625" customWidth="1"/>
    <col min="9473" max="9473" width="9.42578125" customWidth="1"/>
    <col min="9474" max="9474" width="17.42578125" customWidth="1"/>
    <col min="9475" max="9475" width="18.42578125" customWidth="1"/>
    <col min="9476" max="9476" width="11.28515625" customWidth="1"/>
    <col min="9477" max="9477" width="0" hidden="1" customWidth="1"/>
    <col min="9478" max="9478" width="10" customWidth="1"/>
    <col min="9479" max="9479" width="17.140625" customWidth="1"/>
    <col min="9480" max="9480" width="0" hidden="1" customWidth="1"/>
    <col min="9483" max="9483" width="11.140625" customWidth="1"/>
    <col min="9729" max="9729" width="9.42578125" customWidth="1"/>
    <col min="9730" max="9730" width="17.42578125" customWidth="1"/>
    <col min="9731" max="9731" width="18.42578125" customWidth="1"/>
    <col min="9732" max="9732" width="11.28515625" customWidth="1"/>
    <col min="9733" max="9733" width="0" hidden="1" customWidth="1"/>
    <col min="9734" max="9734" width="10" customWidth="1"/>
    <col min="9735" max="9735" width="17.140625" customWidth="1"/>
    <col min="9736" max="9736" width="0" hidden="1" customWidth="1"/>
    <col min="9739" max="9739" width="11.140625" customWidth="1"/>
    <col min="9985" max="9985" width="9.42578125" customWidth="1"/>
    <col min="9986" max="9986" width="17.42578125" customWidth="1"/>
    <col min="9987" max="9987" width="18.42578125" customWidth="1"/>
    <col min="9988" max="9988" width="11.28515625" customWidth="1"/>
    <col min="9989" max="9989" width="0" hidden="1" customWidth="1"/>
    <col min="9990" max="9990" width="10" customWidth="1"/>
    <col min="9991" max="9991" width="17.140625" customWidth="1"/>
    <col min="9992" max="9992" width="0" hidden="1" customWidth="1"/>
    <col min="9995" max="9995" width="11.140625" customWidth="1"/>
    <col min="10241" max="10241" width="9.42578125" customWidth="1"/>
    <col min="10242" max="10242" width="17.42578125" customWidth="1"/>
    <col min="10243" max="10243" width="18.42578125" customWidth="1"/>
    <col min="10244" max="10244" width="11.28515625" customWidth="1"/>
    <col min="10245" max="10245" width="0" hidden="1" customWidth="1"/>
    <col min="10246" max="10246" width="10" customWidth="1"/>
    <col min="10247" max="10247" width="17.140625" customWidth="1"/>
    <col min="10248" max="10248" width="0" hidden="1" customWidth="1"/>
    <col min="10251" max="10251" width="11.140625" customWidth="1"/>
    <col min="10497" max="10497" width="9.42578125" customWidth="1"/>
    <col min="10498" max="10498" width="17.42578125" customWidth="1"/>
    <col min="10499" max="10499" width="18.42578125" customWidth="1"/>
    <col min="10500" max="10500" width="11.28515625" customWidth="1"/>
    <col min="10501" max="10501" width="0" hidden="1" customWidth="1"/>
    <col min="10502" max="10502" width="10" customWidth="1"/>
    <col min="10503" max="10503" width="17.140625" customWidth="1"/>
    <col min="10504" max="10504" width="0" hidden="1" customWidth="1"/>
    <col min="10507" max="10507" width="11.140625" customWidth="1"/>
    <col min="10753" max="10753" width="9.42578125" customWidth="1"/>
    <col min="10754" max="10754" width="17.42578125" customWidth="1"/>
    <col min="10755" max="10755" width="18.42578125" customWidth="1"/>
    <col min="10756" max="10756" width="11.28515625" customWidth="1"/>
    <col min="10757" max="10757" width="0" hidden="1" customWidth="1"/>
    <col min="10758" max="10758" width="10" customWidth="1"/>
    <col min="10759" max="10759" width="17.140625" customWidth="1"/>
    <col min="10760" max="10760" width="0" hidden="1" customWidth="1"/>
    <col min="10763" max="10763" width="11.140625" customWidth="1"/>
    <col min="11009" max="11009" width="9.42578125" customWidth="1"/>
    <col min="11010" max="11010" width="17.42578125" customWidth="1"/>
    <col min="11011" max="11011" width="18.42578125" customWidth="1"/>
    <col min="11012" max="11012" width="11.28515625" customWidth="1"/>
    <col min="11013" max="11013" width="0" hidden="1" customWidth="1"/>
    <col min="11014" max="11014" width="10" customWidth="1"/>
    <col min="11015" max="11015" width="17.140625" customWidth="1"/>
    <col min="11016" max="11016" width="0" hidden="1" customWidth="1"/>
    <col min="11019" max="11019" width="11.140625" customWidth="1"/>
    <col min="11265" max="11265" width="9.42578125" customWidth="1"/>
    <col min="11266" max="11266" width="17.42578125" customWidth="1"/>
    <col min="11267" max="11267" width="18.42578125" customWidth="1"/>
    <col min="11268" max="11268" width="11.28515625" customWidth="1"/>
    <col min="11269" max="11269" width="0" hidden="1" customWidth="1"/>
    <col min="11270" max="11270" width="10" customWidth="1"/>
    <col min="11271" max="11271" width="17.140625" customWidth="1"/>
    <col min="11272" max="11272" width="0" hidden="1" customWidth="1"/>
    <col min="11275" max="11275" width="11.140625" customWidth="1"/>
    <col min="11521" max="11521" width="9.42578125" customWidth="1"/>
    <col min="11522" max="11522" width="17.42578125" customWidth="1"/>
    <col min="11523" max="11523" width="18.42578125" customWidth="1"/>
    <col min="11524" max="11524" width="11.28515625" customWidth="1"/>
    <col min="11525" max="11525" width="0" hidden="1" customWidth="1"/>
    <col min="11526" max="11526" width="10" customWidth="1"/>
    <col min="11527" max="11527" width="17.140625" customWidth="1"/>
    <col min="11528" max="11528" width="0" hidden="1" customWidth="1"/>
    <col min="11531" max="11531" width="11.140625" customWidth="1"/>
    <col min="11777" max="11777" width="9.42578125" customWidth="1"/>
    <col min="11778" max="11778" width="17.42578125" customWidth="1"/>
    <col min="11779" max="11779" width="18.42578125" customWidth="1"/>
    <col min="11780" max="11780" width="11.28515625" customWidth="1"/>
    <col min="11781" max="11781" width="0" hidden="1" customWidth="1"/>
    <col min="11782" max="11782" width="10" customWidth="1"/>
    <col min="11783" max="11783" width="17.140625" customWidth="1"/>
    <col min="11784" max="11784" width="0" hidden="1" customWidth="1"/>
    <col min="11787" max="11787" width="11.140625" customWidth="1"/>
    <col min="12033" max="12033" width="9.42578125" customWidth="1"/>
    <col min="12034" max="12034" width="17.42578125" customWidth="1"/>
    <col min="12035" max="12035" width="18.42578125" customWidth="1"/>
    <col min="12036" max="12036" width="11.28515625" customWidth="1"/>
    <col min="12037" max="12037" width="0" hidden="1" customWidth="1"/>
    <col min="12038" max="12038" width="10" customWidth="1"/>
    <col min="12039" max="12039" width="17.140625" customWidth="1"/>
    <col min="12040" max="12040" width="0" hidden="1" customWidth="1"/>
    <col min="12043" max="12043" width="11.140625" customWidth="1"/>
    <col min="12289" max="12289" width="9.42578125" customWidth="1"/>
    <col min="12290" max="12290" width="17.42578125" customWidth="1"/>
    <col min="12291" max="12291" width="18.42578125" customWidth="1"/>
    <col min="12292" max="12292" width="11.28515625" customWidth="1"/>
    <col min="12293" max="12293" width="0" hidden="1" customWidth="1"/>
    <col min="12294" max="12294" width="10" customWidth="1"/>
    <col min="12295" max="12295" width="17.140625" customWidth="1"/>
    <col min="12296" max="12296" width="0" hidden="1" customWidth="1"/>
    <col min="12299" max="12299" width="11.140625" customWidth="1"/>
    <col min="12545" max="12545" width="9.42578125" customWidth="1"/>
    <col min="12546" max="12546" width="17.42578125" customWidth="1"/>
    <col min="12547" max="12547" width="18.42578125" customWidth="1"/>
    <col min="12548" max="12548" width="11.28515625" customWidth="1"/>
    <col min="12549" max="12549" width="0" hidden="1" customWidth="1"/>
    <col min="12550" max="12550" width="10" customWidth="1"/>
    <col min="12551" max="12551" width="17.140625" customWidth="1"/>
    <col min="12552" max="12552" width="0" hidden="1" customWidth="1"/>
    <col min="12555" max="12555" width="11.140625" customWidth="1"/>
    <col min="12801" max="12801" width="9.42578125" customWidth="1"/>
    <col min="12802" max="12802" width="17.42578125" customWidth="1"/>
    <col min="12803" max="12803" width="18.42578125" customWidth="1"/>
    <col min="12804" max="12804" width="11.28515625" customWidth="1"/>
    <col min="12805" max="12805" width="0" hidden="1" customWidth="1"/>
    <col min="12806" max="12806" width="10" customWidth="1"/>
    <col min="12807" max="12807" width="17.140625" customWidth="1"/>
    <col min="12808" max="12808" width="0" hidden="1" customWidth="1"/>
    <col min="12811" max="12811" width="11.140625" customWidth="1"/>
    <col min="13057" max="13057" width="9.42578125" customWidth="1"/>
    <col min="13058" max="13058" width="17.42578125" customWidth="1"/>
    <col min="13059" max="13059" width="18.42578125" customWidth="1"/>
    <col min="13060" max="13060" width="11.28515625" customWidth="1"/>
    <col min="13061" max="13061" width="0" hidden="1" customWidth="1"/>
    <col min="13062" max="13062" width="10" customWidth="1"/>
    <col min="13063" max="13063" width="17.140625" customWidth="1"/>
    <col min="13064" max="13064" width="0" hidden="1" customWidth="1"/>
    <col min="13067" max="13067" width="11.140625" customWidth="1"/>
    <col min="13313" max="13313" width="9.42578125" customWidth="1"/>
    <col min="13314" max="13314" width="17.42578125" customWidth="1"/>
    <col min="13315" max="13315" width="18.42578125" customWidth="1"/>
    <col min="13316" max="13316" width="11.28515625" customWidth="1"/>
    <col min="13317" max="13317" width="0" hidden="1" customWidth="1"/>
    <col min="13318" max="13318" width="10" customWidth="1"/>
    <col min="13319" max="13319" width="17.140625" customWidth="1"/>
    <col min="13320" max="13320" width="0" hidden="1" customWidth="1"/>
    <col min="13323" max="13323" width="11.140625" customWidth="1"/>
    <col min="13569" max="13569" width="9.42578125" customWidth="1"/>
    <col min="13570" max="13570" width="17.42578125" customWidth="1"/>
    <col min="13571" max="13571" width="18.42578125" customWidth="1"/>
    <col min="13572" max="13572" width="11.28515625" customWidth="1"/>
    <col min="13573" max="13573" width="0" hidden="1" customWidth="1"/>
    <col min="13574" max="13574" width="10" customWidth="1"/>
    <col min="13575" max="13575" width="17.140625" customWidth="1"/>
    <col min="13576" max="13576" width="0" hidden="1" customWidth="1"/>
    <col min="13579" max="13579" width="11.140625" customWidth="1"/>
    <col min="13825" max="13825" width="9.42578125" customWidth="1"/>
    <col min="13826" max="13826" width="17.42578125" customWidth="1"/>
    <col min="13827" max="13827" width="18.42578125" customWidth="1"/>
    <col min="13828" max="13828" width="11.28515625" customWidth="1"/>
    <col min="13829" max="13829" width="0" hidden="1" customWidth="1"/>
    <col min="13830" max="13830" width="10" customWidth="1"/>
    <col min="13831" max="13831" width="17.140625" customWidth="1"/>
    <col min="13832" max="13832" width="0" hidden="1" customWidth="1"/>
    <col min="13835" max="13835" width="11.140625" customWidth="1"/>
    <col min="14081" max="14081" width="9.42578125" customWidth="1"/>
    <col min="14082" max="14082" width="17.42578125" customWidth="1"/>
    <col min="14083" max="14083" width="18.42578125" customWidth="1"/>
    <col min="14084" max="14084" width="11.28515625" customWidth="1"/>
    <col min="14085" max="14085" width="0" hidden="1" customWidth="1"/>
    <col min="14086" max="14086" width="10" customWidth="1"/>
    <col min="14087" max="14087" width="17.140625" customWidth="1"/>
    <col min="14088" max="14088" width="0" hidden="1" customWidth="1"/>
    <col min="14091" max="14091" width="11.140625" customWidth="1"/>
    <col min="14337" max="14337" width="9.42578125" customWidth="1"/>
    <col min="14338" max="14338" width="17.42578125" customWidth="1"/>
    <col min="14339" max="14339" width="18.42578125" customWidth="1"/>
    <col min="14340" max="14340" width="11.28515625" customWidth="1"/>
    <col min="14341" max="14341" width="0" hidden="1" customWidth="1"/>
    <col min="14342" max="14342" width="10" customWidth="1"/>
    <col min="14343" max="14343" width="17.140625" customWidth="1"/>
    <col min="14344" max="14344" width="0" hidden="1" customWidth="1"/>
    <col min="14347" max="14347" width="11.140625" customWidth="1"/>
    <col min="14593" max="14593" width="9.42578125" customWidth="1"/>
    <col min="14594" max="14594" width="17.42578125" customWidth="1"/>
    <col min="14595" max="14595" width="18.42578125" customWidth="1"/>
    <col min="14596" max="14596" width="11.28515625" customWidth="1"/>
    <col min="14597" max="14597" width="0" hidden="1" customWidth="1"/>
    <col min="14598" max="14598" width="10" customWidth="1"/>
    <col min="14599" max="14599" width="17.140625" customWidth="1"/>
    <col min="14600" max="14600" width="0" hidden="1" customWidth="1"/>
    <col min="14603" max="14603" width="11.140625" customWidth="1"/>
    <col min="14849" max="14849" width="9.42578125" customWidth="1"/>
    <col min="14850" max="14850" width="17.42578125" customWidth="1"/>
    <col min="14851" max="14851" width="18.42578125" customWidth="1"/>
    <col min="14852" max="14852" width="11.28515625" customWidth="1"/>
    <col min="14853" max="14853" width="0" hidden="1" customWidth="1"/>
    <col min="14854" max="14854" width="10" customWidth="1"/>
    <col min="14855" max="14855" width="17.140625" customWidth="1"/>
    <col min="14856" max="14856" width="0" hidden="1" customWidth="1"/>
    <col min="14859" max="14859" width="11.140625" customWidth="1"/>
    <col min="15105" max="15105" width="9.42578125" customWidth="1"/>
    <col min="15106" max="15106" width="17.42578125" customWidth="1"/>
    <col min="15107" max="15107" width="18.42578125" customWidth="1"/>
    <col min="15108" max="15108" width="11.28515625" customWidth="1"/>
    <col min="15109" max="15109" width="0" hidden="1" customWidth="1"/>
    <col min="15110" max="15110" width="10" customWidth="1"/>
    <col min="15111" max="15111" width="17.140625" customWidth="1"/>
    <col min="15112" max="15112" width="0" hidden="1" customWidth="1"/>
    <col min="15115" max="15115" width="11.140625" customWidth="1"/>
    <col min="15361" max="15361" width="9.42578125" customWidth="1"/>
    <col min="15362" max="15362" width="17.42578125" customWidth="1"/>
    <col min="15363" max="15363" width="18.42578125" customWidth="1"/>
    <col min="15364" max="15364" width="11.28515625" customWidth="1"/>
    <col min="15365" max="15365" width="0" hidden="1" customWidth="1"/>
    <col min="15366" max="15366" width="10" customWidth="1"/>
    <col min="15367" max="15367" width="17.140625" customWidth="1"/>
    <col min="15368" max="15368" width="0" hidden="1" customWidth="1"/>
    <col min="15371" max="15371" width="11.140625" customWidth="1"/>
    <col min="15617" max="15617" width="9.42578125" customWidth="1"/>
    <col min="15618" max="15618" width="17.42578125" customWidth="1"/>
    <col min="15619" max="15619" width="18.42578125" customWidth="1"/>
    <col min="15620" max="15620" width="11.28515625" customWidth="1"/>
    <col min="15621" max="15621" width="0" hidden="1" customWidth="1"/>
    <col min="15622" max="15622" width="10" customWidth="1"/>
    <col min="15623" max="15623" width="17.140625" customWidth="1"/>
    <col min="15624" max="15624" width="0" hidden="1" customWidth="1"/>
    <col min="15627" max="15627" width="11.140625" customWidth="1"/>
    <col min="15873" max="15873" width="9.42578125" customWidth="1"/>
    <col min="15874" max="15874" width="17.42578125" customWidth="1"/>
    <col min="15875" max="15875" width="18.42578125" customWidth="1"/>
    <col min="15876" max="15876" width="11.28515625" customWidth="1"/>
    <col min="15877" max="15877" width="0" hidden="1" customWidth="1"/>
    <col min="15878" max="15878" width="10" customWidth="1"/>
    <col min="15879" max="15879" width="17.140625" customWidth="1"/>
    <col min="15880" max="15880" width="0" hidden="1" customWidth="1"/>
    <col min="15883" max="15883" width="11.140625" customWidth="1"/>
    <col min="16129" max="16129" width="9.42578125" customWidth="1"/>
    <col min="16130" max="16130" width="17.42578125" customWidth="1"/>
    <col min="16131" max="16131" width="18.42578125" customWidth="1"/>
    <col min="16132" max="16132" width="11.28515625" customWidth="1"/>
    <col min="16133" max="16133" width="0" hidden="1" customWidth="1"/>
    <col min="16134" max="16134" width="10" customWidth="1"/>
    <col min="16135" max="16135" width="17.140625" customWidth="1"/>
    <col min="16136" max="16136" width="0" hidden="1" customWidth="1"/>
    <col min="16139" max="16139" width="11.140625" customWidth="1"/>
  </cols>
  <sheetData>
    <row r="1" spans="1:7" x14ac:dyDescent="0.25">
      <c r="A1" s="1" t="s">
        <v>0</v>
      </c>
      <c r="B1" s="2" t="s">
        <v>94</v>
      </c>
      <c r="C1" s="2"/>
      <c r="D1" s="1"/>
      <c r="E1" s="1"/>
      <c r="F1" s="1"/>
      <c r="G1" s="1"/>
    </row>
    <row r="2" spans="1:7" x14ac:dyDescent="0.25">
      <c r="A2" t="s">
        <v>2</v>
      </c>
      <c r="B2">
        <v>168.4</v>
      </c>
    </row>
    <row r="4" spans="1:7" ht="13.9" customHeight="1" thickBot="1" x14ac:dyDescent="0.3">
      <c r="A4" s="3"/>
      <c r="B4" s="3"/>
    </row>
    <row r="5" spans="1:7" ht="48" thickBot="1" x14ac:dyDescent="0.3">
      <c r="A5" s="4"/>
      <c r="B5" s="5" t="s">
        <v>3</v>
      </c>
      <c r="C5" s="5" t="s">
        <v>4</v>
      </c>
      <c r="D5" s="6" t="s">
        <v>5</v>
      </c>
      <c r="E5" s="7"/>
      <c r="F5" s="8"/>
      <c r="G5" s="5" t="s">
        <v>6</v>
      </c>
    </row>
    <row r="6" spans="1:7" ht="32.25" thickBot="1" x14ac:dyDescent="0.3">
      <c r="A6" s="9" t="s">
        <v>7</v>
      </c>
      <c r="B6" s="10">
        <v>1786.91</v>
      </c>
      <c r="C6" s="10">
        <v>26270.400000000001</v>
      </c>
      <c r="D6" s="6">
        <v>31275.34</v>
      </c>
      <c r="E6" s="7"/>
      <c r="F6" s="8"/>
      <c r="G6" s="10">
        <f>B6+C6-D6</f>
        <v>-3218.0299999999988</v>
      </c>
    </row>
    <row r="7" spans="1:7" ht="47.45" customHeight="1" thickBot="1" x14ac:dyDescent="0.3">
      <c r="A7" s="9" t="s">
        <v>8</v>
      </c>
      <c r="B7" s="10"/>
      <c r="C7" s="10">
        <v>0</v>
      </c>
      <c r="D7" s="6">
        <v>0</v>
      </c>
      <c r="E7" s="7"/>
      <c r="F7" s="8"/>
      <c r="G7" s="10">
        <f>B7+C7-D7</f>
        <v>0</v>
      </c>
    </row>
    <row r="8" spans="1:7" ht="48" thickBot="1" x14ac:dyDescent="0.3">
      <c r="A8" s="9" t="s">
        <v>9</v>
      </c>
      <c r="B8" s="10">
        <v>286.38</v>
      </c>
      <c r="C8" s="10">
        <v>7046.5</v>
      </c>
      <c r="D8" s="6">
        <v>9824.2900000000009</v>
      </c>
      <c r="E8" s="7"/>
      <c r="F8" s="8"/>
      <c r="G8" s="10">
        <f>B8+C8-D8</f>
        <v>-2491.4100000000008</v>
      </c>
    </row>
    <row r="9" spans="1:7" ht="16.149999999999999" hidden="1" customHeight="1" x14ac:dyDescent="0.25">
      <c r="A9" s="9" t="s">
        <v>10</v>
      </c>
      <c r="B9" s="10"/>
      <c r="C9" s="10">
        <v>5935.65</v>
      </c>
      <c r="D9" s="6">
        <v>5696.06</v>
      </c>
      <c r="E9" s="7"/>
      <c r="F9" s="8"/>
      <c r="G9" s="10">
        <f>B9+C9-D9</f>
        <v>239.58999999999924</v>
      </c>
    </row>
    <row r="10" spans="1:7" ht="31.9" hidden="1" customHeight="1" x14ac:dyDescent="0.25">
      <c r="A10" s="9" t="s">
        <v>11</v>
      </c>
      <c r="B10" s="10"/>
      <c r="C10" s="10"/>
      <c r="D10" s="6"/>
      <c r="E10" s="7"/>
      <c r="F10" s="11"/>
      <c r="G10" s="10">
        <f>B10+C10-F10</f>
        <v>0</v>
      </c>
    </row>
    <row r="11" spans="1:7" ht="31.9" hidden="1" customHeight="1" x14ac:dyDescent="0.25">
      <c r="A11" s="9" t="s">
        <v>12</v>
      </c>
      <c r="B11" s="10">
        <v>0</v>
      </c>
      <c r="C11" s="10">
        <v>0</v>
      </c>
      <c r="D11" s="6">
        <v>0</v>
      </c>
      <c r="E11" s="7"/>
      <c r="F11" s="8"/>
      <c r="G11" s="10">
        <f>B11+C11-D11</f>
        <v>0</v>
      </c>
    </row>
    <row r="12" spans="1:7" ht="26.25" thickBot="1" x14ac:dyDescent="0.3">
      <c r="A12" s="12" t="s">
        <v>13</v>
      </c>
      <c r="B12" s="10">
        <v>0</v>
      </c>
      <c r="C12" s="10">
        <v>0</v>
      </c>
      <c r="D12" s="6">
        <v>0</v>
      </c>
      <c r="E12" s="7"/>
      <c r="F12" s="8"/>
      <c r="G12" s="10">
        <f>B12+C12-D12</f>
        <v>0</v>
      </c>
    </row>
    <row r="13" spans="1:7" ht="16.5" thickBot="1" x14ac:dyDescent="0.3">
      <c r="A13" s="9" t="s">
        <v>14</v>
      </c>
      <c r="B13" s="10">
        <f>B6+B7+B8+B9+B11+B12+B10</f>
        <v>2073.29</v>
      </c>
      <c r="C13" s="10">
        <f>C6+C8+C12+C7</f>
        <v>33316.9</v>
      </c>
      <c r="D13" s="6">
        <f>D6+D8+D12+D7</f>
        <v>41099.630000000005</v>
      </c>
      <c r="E13" s="7"/>
      <c r="F13" s="8"/>
      <c r="G13" s="10">
        <f>B13+C13-D13</f>
        <v>-5709.4400000000023</v>
      </c>
    </row>
    <row r="14" spans="1:7" ht="55.15" customHeight="1" thickBot="1" x14ac:dyDescent="0.3">
      <c r="A14" s="3" t="s">
        <v>15</v>
      </c>
      <c r="B14" s="3"/>
      <c r="C14" s="13">
        <v>0</v>
      </c>
    </row>
    <row r="15" spans="1:7" ht="30" customHeight="1" x14ac:dyDescent="0.25">
      <c r="A15" s="2" t="s">
        <v>16</v>
      </c>
      <c r="B15" s="2"/>
      <c r="C15">
        <f>D6+C14</f>
        <v>31275.34</v>
      </c>
    </row>
    <row r="16" spans="1:7" x14ac:dyDescent="0.25">
      <c r="A16" s="14"/>
      <c r="B16" s="14"/>
      <c r="C16" s="15"/>
      <c r="D16" s="15"/>
      <c r="E16" s="15"/>
      <c r="G16" t="s">
        <v>17</v>
      </c>
    </row>
    <row r="17" spans="1:11" ht="27.6" customHeight="1" x14ac:dyDescent="0.25">
      <c r="A17" s="2" t="s">
        <v>18</v>
      </c>
      <c r="B17" s="2"/>
      <c r="F17" s="16">
        <v>2</v>
      </c>
      <c r="G17" s="16">
        <f>D13*F17/100</f>
        <v>821.99260000000004</v>
      </c>
    </row>
    <row r="18" spans="1:11" ht="30" customHeight="1" x14ac:dyDescent="0.25">
      <c r="A18" s="17" t="s">
        <v>19</v>
      </c>
      <c r="B18" s="17"/>
      <c r="C18">
        <f>B2</f>
        <v>168.4</v>
      </c>
      <c r="F18" s="18">
        <v>3.04</v>
      </c>
      <c r="G18" s="16">
        <f>C18*F18*12</f>
        <v>6143.232</v>
      </c>
      <c r="K18" s="16"/>
    </row>
    <row r="19" spans="1:11" ht="13.15" hidden="1" customHeight="1" x14ac:dyDescent="0.25">
      <c r="A19" s="2" t="s">
        <v>18</v>
      </c>
      <c r="B19" s="2"/>
      <c r="F19" s="19"/>
      <c r="G19" s="16"/>
      <c r="K19" s="16"/>
    </row>
    <row r="20" spans="1:11" hidden="1" x14ac:dyDescent="0.25">
      <c r="A20" s="2" t="s">
        <v>20</v>
      </c>
      <c r="B20" s="2"/>
      <c r="F20" s="19"/>
      <c r="G20" s="16"/>
      <c r="K20" s="16"/>
    </row>
    <row r="21" spans="1:11" hidden="1" x14ac:dyDescent="0.25">
      <c r="A21" s="2" t="s">
        <v>21</v>
      </c>
      <c r="B21" s="2"/>
      <c r="F21" s="19"/>
      <c r="G21" s="16"/>
      <c r="K21" s="16"/>
    </row>
    <row r="22" spans="1:11" hidden="1" x14ac:dyDescent="0.25">
      <c r="A22" s="20" t="s">
        <v>22</v>
      </c>
      <c r="B22" s="20"/>
      <c r="F22" s="19"/>
      <c r="G22" s="16"/>
      <c r="K22" s="16"/>
    </row>
    <row r="23" spans="1:11" hidden="1" x14ac:dyDescent="0.25">
      <c r="A23" s="20" t="s">
        <v>23</v>
      </c>
      <c r="B23" s="20"/>
      <c r="F23" s="19"/>
      <c r="G23" s="16"/>
      <c r="K23" s="16"/>
    </row>
    <row r="24" spans="1:11" hidden="1" x14ac:dyDescent="0.25">
      <c r="A24" s="20" t="s">
        <v>24</v>
      </c>
      <c r="B24" s="20"/>
      <c r="F24" s="19"/>
      <c r="G24" s="16"/>
      <c r="K24" s="16"/>
    </row>
    <row r="25" spans="1:11" hidden="1" x14ac:dyDescent="0.25">
      <c r="A25" s="20" t="s">
        <v>14</v>
      </c>
      <c r="B25" s="20"/>
      <c r="F25" s="19"/>
      <c r="G25" s="16"/>
      <c r="K25" s="16"/>
    </row>
    <row r="26" spans="1:11" x14ac:dyDescent="0.25">
      <c r="A26" s="21" t="s">
        <v>25</v>
      </c>
      <c r="B26" s="21"/>
      <c r="C26" s="21"/>
      <c r="D26" s="22"/>
      <c r="E26" s="22"/>
      <c r="F26" s="19"/>
      <c r="K26" s="16"/>
    </row>
    <row r="27" spans="1:11" x14ac:dyDescent="0.25">
      <c r="A27" s="20" t="s">
        <v>26</v>
      </c>
      <c r="B27" s="20"/>
      <c r="C27">
        <f>B2</f>
        <v>168.4</v>
      </c>
      <c r="F27" s="19">
        <v>0.35</v>
      </c>
      <c r="G27" s="16">
        <f>C27*F27*12</f>
        <v>707.28</v>
      </c>
      <c r="K27" s="16"/>
    </row>
    <row r="28" spans="1:11" x14ac:dyDescent="0.25">
      <c r="A28" s="20" t="s">
        <v>27</v>
      </c>
      <c r="B28" s="20"/>
      <c r="C28">
        <f>B2</f>
        <v>168.4</v>
      </c>
      <c r="F28" s="19">
        <v>1.96</v>
      </c>
      <c r="G28" s="16">
        <f>C28*F28*12</f>
        <v>3960.768</v>
      </c>
      <c r="K28" s="16"/>
    </row>
    <row r="29" spans="1:11" x14ac:dyDescent="0.25">
      <c r="A29" s="20" t="s">
        <v>28</v>
      </c>
      <c r="B29" s="20"/>
      <c r="C29">
        <f>B2</f>
        <v>168.4</v>
      </c>
      <c r="F29" s="19">
        <v>0.41</v>
      </c>
      <c r="G29" s="16">
        <f>C29*F29*12</f>
        <v>828.52800000000002</v>
      </c>
      <c r="K29" s="16"/>
    </row>
    <row r="30" spans="1:11" ht="40.9" customHeight="1" x14ac:dyDescent="0.25">
      <c r="A30" s="20" t="s">
        <v>29</v>
      </c>
      <c r="B30" s="20"/>
      <c r="F30" s="19"/>
      <c r="G30">
        <v>0</v>
      </c>
    </row>
    <row r="31" spans="1:11" ht="44.45" customHeight="1" x14ac:dyDescent="0.25">
      <c r="A31" s="20" t="s">
        <v>30</v>
      </c>
      <c r="B31" s="20"/>
      <c r="C31">
        <f>B2</f>
        <v>168.4</v>
      </c>
      <c r="G31" s="16">
        <v>18402.54</v>
      </c>
      <c r="K31" s="16"/>
    </row>
    <row r="32" spans="1:11" hidden="1" x14ac:dyDescent="0.25">
      <c r="A32" s="20" t="s">
        <v>23</v>
      </c>
      <c r="B32" s="20"/>
      <c r="C32">
        <f>B2</f>
        <v>168.4</v>
      </c>
      <c r="F32">
        <v>0.22</v>
      </c>
      <c r="G32" s="16">
        <f>C32*F32*12</f>
        <v>444.57600000000002</v>
      </c>
    </row>
    <row r="33" spans="1:7" x14ac:dyDescent="0.25">
      <c r="A33" s="20" t="s">
        <v>31</v>
      </c>
      <c r="B33" s="20"/>
      <c r="G33">
        <v>0</v>
      </c>
    </row>
    <row r="34" spans="1:7" ht="28.15" customHeight="1" x14ac:dyDescent="0.25">
      <c r="A34" s="20" t="s">
        <v>32</v>
      </c>
      <c r="B34" s="20"/>
      <c r="G34" s="16">
        <f>D13*1/100</f>
        <v>410.99630000000002</v>
      </c>
    </row>
    <row r="35" spans="1:7" ht="26.45" customHeight="1" x14ac:dyDescent="0.25">
      <c r="A35" s="20" t="s">
        <v>33</v>
      </c>
      <c r="B35" s="20"/>
      <c r="G35" s="16">
        <v>0</v>
      </c>
    </row>
    <row r="36" spans="1:7" x14ac:dyDescent="0.25">
      <c r="A36" s="23"/>
      <c r="B36" s="23"/>
      <c r="G36" s="16"/>
    </row>
    <row r="37" spans="1:7" x14ac:dyDescent="0.25">
      <c r="A37" s="20" t="s">
        <v>34</v>
      </c>
      <c r="B37" s="20"/>
      <c r="G37" s="16">
        <f>G27+G28+G29+G30+G31+G33+G34+G35</f>
        <v>24310.112300000001</v>
      </c>
    </row>
    <row r="39" spans="1:7" x14ac:dyDescent="0.25">
      <c r="B39" s="16" t="s">
        <v>35</v>
      </c>
      <c r="C39" s="16">
        <f>G37+G17+G18</f>
        <v>31275.336900000002</v>
      </c>
      <c r="D39" s="16"/>
      <c r="E39" s="16"/>
    </row>
    <row r="40" spans="1:7" x14ac:dyDescent="0.25">
      <c r="A40" s="2" t="s">
        <v>36</v>
      </c>
      <c r="B40" s="2"/>
      <c r="C40" s="16">
        <f>C15-C39</f>
        <v>3.099999998084968E-3</v>
      </c>
      <c r="D40" s="16"/>
      <c r="E40" s="16"/>
    </row>
    <row r="41" spans="1:7" x14ac:dyDescent="0.25">
      <c r="A41" s="2"/>
      <c r="B41" s="2"/>
    </row>
    <row r="59" spans="1:8" hidden="1" x14ac:dyDescent="0.25"/>
    <row r="60" spans="1:8" hidden="1" x14ac:dyDescent="0.25"/>
    <row r="61" spans="1:8" ht="15.75" customHeight="1" x14ac:dyDescent="0.25">
      <c r="B61" s="24" t="s">
        <v>37</v>
      </c>
      <c r="C61" s="24"/>
      <c r="D61" s="25"/>
      <c r="E61" s="25"/>
    </row>
    <row r="62" spans="1:8" ht="29.25" customHeight="1" x14ac:dyDescent="0.25">
      <c r="A62" s="26" t="s">
        <v>38</v>
      </c>
      <c r="B62" s="26"/>
      <c r="C62" s="26"/>
      <c r="D62" s="26"/>
      <c r="E62" s="26"/>
      <c r="F62" s="26"/>
      <c r="G62" s="26"/>
      <c r="H62" s="26"/>
    </row>
    <row r="63" spans="1:8" x14ac:dyDescent="0.25">
      <c r="B63" s="14" t="s">
        <v>39</v>
      </c>
      <c r="C63" s="14"/>
      <c r="D63" s="14"/>
      <c r="E63" s="14"/>
      <c r="F63" s="14"/>
    </row>
    <row r="64" spans="1:8" ht="4.5" customHeight="1" x14ac:dyDescent="0.25"/>
    <row r="65" spans="1:8" x14ac:dyDescent="0.25">
      <c r="A65" s="2" t="s">
        <v>40</v>
      </c>
      <c r="B65" s="2"/>
      <c r="C65" s="2" t="str">
        <f>B1</f>
        <v>2-я Свердловская д. 4</v>
      </c>
      <c r="D65" s="2"/>
      <c r="E65" s="2"/>
      <c r="F65" s="2"/>
      <c r="G65" s="1"/>
      <c r="H65" s="1"/>
    </row>
    <row r="66" spans="1:8" x14ac:dyDescent="0.25">
      <c r="A66" s="27" t="s">
        <v>41</v>
      </c>
      <c r="B66" s="27"/>
      <c r="C66" s="27"/>
      <c r="D66" s="27"/>
      <c r="E66" s="27"/>
      <c r="F66" s="27"/>
      <c r="G66" s="27"/>
      <c r="H66" s="27"/>
    </row>
    <row r="67" spans="1:8" x14ac:dyDescent="0.25">
      <c r="A67" s="14" t="s">
        <v>42</v>
      </c>
      <c r="B67" s="14"/>
    </row>
    <row r="68" spans="1:8" ht="14.45" customHeight="1" x14ac:dyDescent="0.25">
      <c r="A68" s="28" t="s">
        <v>43</v>
      </c>
      <c r="B68" s="28"/>
      <c r="C68" s="28"/>
      <c r="D68" s="28"/>
      <c r="E68" s="28"/>
      <c r="F68" s="28"/>
      <c r="G68" s="28"/>
    </row>
    <row r="69" spans="1:8" x14ac:dyDescent="0.25">
      <c r="A69" s="29" t="s">
        <v>44</v>
      </c>
      <c r="B69" s="29"/>
      <c r="C69" s="29"/>
      <c r="D69" s="29"/>
      <c r="E69" s="29"/>
      <c r="F69" s="29"/>
      <c r="G69" s="29"/>
      <c r="H69" s="29"/>
    </row>
    <row r="70" spans="1:8" ht="26.45" customHeight="1" x14ac:dyDescent="0.25">
      <c r="A70" s="29"/>
      <c r="B70" s="29"/>
      <c r="C70" s="29"/>
      <c r="D70" s="29"/>
      <c r="E70" s="29"/>
      <c r="F70" s="29"/>
      <c r="G70" s="29"/>
      <c r="H70" s="29"/>
    </row>
    <row r="71" spans="1:8" ht="5.45" customHeight="1" x14ac:dyDescent="0.25"/>
    <row r="72" spans="1:8" ht="30.6" customHeight="1" x14ac:dyDescent="0.25">
      <c r="A72" s="26" t="s">
        <v>45</v>
      </c>
      <c r="B72" s="26"/>
      <c r="C72" s="26"/>
      <c r="D72" s="26"/>
      <c r="E72" s="26"/>
      <c r="F72" s="26"/>
      <c r="G72" s="26"/>
      <c r="H72" s="26"/>
    </row>
    <row r="73" spans="1:8" ht="8.25" customHeight="1" x14ac:dyDescent="0.25"/>
    <row r="74" spans="1:8" ht="36.75" x14ac:dyDescent="0.25">
      <c r="A74" s="30" t="s">
        <v>46</v>
      </c>
      <c r="B74" s="31" t="s">
        <v>47</v>
      </c>
      <c r="C74" s="31" t="s">
        <v>48</v>
      </c>
      <c r="D74" s="32" t="s">
        <v>49</v>
      </c>
      <c r="E74" s="32"/>
      <c r="F74" s="33" t="s">
        <v>50</v>
      </c>
      <c r="G74" s="34"/>
    </row>
    <row r="75" spans="1:8" ht="24.75" x14ac:dyDescent="0.25">
      <c r="A75" s="35">
        <v>1</v>
      </c>
      <c r="B75" s="31" t="s">
        <v>51</v>
      </c>
      <c r="C75" s="31">
        <f>B6</f>
        <v>1786.91</v>
      </c>
      <c r="D75" s="31"/>
      <c r="E75" s="31"/>
      <c r="F75" s="36">
        <f>B8+B12</f>
        <v>286.38</v>
      </c>
      <c r="G75" s="37"/>
    </row>
    <row r="76" spans="1:8" x14ac:dyDescent="0.25">
      <c r="A76" s="35">
        <v>2</v>
      </c>
      <c r="B76" s="31" t="s">
        <v>52</v>
      </c>
      <c r="C76" s="31">
        <f>C6</f>
        <v>26270.400000000001</v>
      </c>
      <c r="D76" s="31"/>
      <c r="E76" s="31"/>
      <c r="F76" s="36">
        <f>C8+C12+C7</f>
        <v>7046.5</v>
      </c>
      <c r="G76" s="37"/>
    </row>
    <row r="77" spans="1:8" ht="24.75" x14ac:dyDescent="0.25">
      <c r="A77" s="38" t="s">
        <v>53</v>
      </c>
      <c r="B77" s="31" t="s">
        <v>54</v>
      </c>
      <c r="C77" s="31"/>
      <c r="D77" s="31"/>
      <c r="E77" s="31"/>
      <c r="F77" s="36"/>
      <c r="G77" s="37"/>
    </row>
    <row r="78" spans="1:8" x14ac:dyDescent="0.25">
      <c r="A78" s="35" t="s">
        <v>55</v>
      </c>
      <c r="B78" s="31" t="s">
        <v>56</v>
      </c>
      <c r="C78" s="31"/>
      <c r="D78" s="31"/>
      <c r="E78" s="31"/>
      <c r="F78" s="36"/>
      <c r="G78" s="37"/>
    </row>
    <row r="79" spans="1:8" x14ac:dyDescent="0.25">
      <c r="A79" s="35" t="s">
        <v>57</v>
      </c>
      <c r="B79" s="31" t="s">
        <v>58</v>
      </c>
      <c r="C79" s="31"/>
      <c r="D79" s="31"/>
      <c r="E79" s="31"/>
      <c r="F79" s="36"/>
      <c r="G79" s="37"/>
    </row>
    <row r="80" spans="1:8" ht="18" customHeight="1" x14ac:dyDescent="0.25">
      <c r="A80" s="39" t="s">
        <v>59</v>
      </c>
      <c r="B80" s="31" t="s">
        <v>60</v>
      </c>
      <c r="C80" s="31"/>
      <c r="D80" s="31"/>
      <c r="E80" s="31"/>
      <c r="F80" s="36"/>
      <c r="G80" s="37"/>
    </row>
    <row r="81" spans="1:8" ht="15.6" customHeight="1" x14ac:dyDescent="0.25">
      <c r="A81" s="39" t="s">
        <v>55</v>
      </c>
      <c r="B81" s="31" t="s">
        <v>56</v>
      </c>
      <c r="C81" s="31"/>
      <c r="D81" s="31"/>
      <c r="E81" s="31"/>
      <c r="F81" s="33"/>
      <c r="G81" s="40"/>
    </row>
    <row r="82" spans="1:8" ht="14.45" customHeight="1" x14ac:dyDescent="0.25">
      <c r="A82" s="35" t="s">
        <v>57</v>
      </c>
      <c r="B82" s="31" t="s">
        <v>61</v>
      </c>
      <c r="C82" s="31"/>
      <c r="D82" s="31"/>
      <c r="E82" s="31"/>
      <c r="F82" s="33"/>
      <c r="G82" s="40"/>
    </row>
    <row r="83" spans="1:8" x14ac:dyDescent="0.25">
      <c r="A83" s="35">
        <v>3</v>
      </c>
      <c r="B83" s="31" t="s">
        <v>62</v>
      </c>
      <c r="C83" s="31">
        <f>D6</f>
        <v>31275.34</v>
      </c>
      <c r="D83" s="31"/>
      <c r="E83" s="31"/>
      <c r="F83" s="36">
        <f>D8+D12+D7</f>
        <v>9824.2900000000009</v>
      </c>
      <c r="G83" s="37"/>
    </row>
    <row r="84" spans="1:8" ht="24.75" x14ac:dyDescent="0.25">
      <c r="A84" s="39" t="s">
        <v>63</v>
      </c>
      <c r="B84" s="31" t="s">
        <v>54</v>
      </c>
      <c r="C84" s="31"/>
      <c r="D84" s="31"/>
      <c r="E84" s="31"/>
      <c r="F84" s="36"/>
      <c r="G84" s="37"/>
    </row>
    <row r="85" spans="1:8" x14ac:dyDescent="0.25">
      <c r="A85" s="35" t="s">
        <v>55</v>
      </c>
      <c r="B85" s="31" t="s">
        <v>56</v>
      </c>
      <c r="C85" s="31"/>
      <c r="D85" s="31"/>
      <c r="E85" s="31"/>
      <c r="F85" s="36"/>
      <c r="G85" s="37"/>
    </row>
    <row r="86" spans="1:8" x14ac:dyDescent="0.25">
      <c r="A86" s="35" t="s">
        <v>57</v>
      </c>
      <c r="B86" s="31" t="s">
        <v>64</v>
      </c>
      <c r="C86" s="31"/>
      <c r="D86" s="31"/>
      <c r="E86" s="31"/>
      <c r="F86" s="36"/>
      <c r="G86" s="37"/>
    </row>
    <row r="87" spans="1:8" ht="18" customHeight="1" x14ac:dyDescent="0.25">
      <c r="A87" s="39" t="s">
        <v>65</v>
      </c>
      <c r="B87" s="31" t="s">
        <v>60</v>
      </c>
      <c r="C87" s="31"/>
      <c r="D87" s="31"/>
      <c r="E87" s="31"/>
      <c r="F87" s="36"/>
      <c r="G87" s="37"/>
    </row>
    <row r="88" spans="1:8" ht="14.45" customHeight="1" x14ac:dyDescent="0.25">
      <c r="A88" s="39" t="s">
        <v>55</v>
      </c>
      <c r="B88" s="31" t="s">
        <v>56</v>
      </c>
      <c r="C88" s="31"/>
      <c r="D88" s="31"/>
      <c r="E88" s="31"/>
      <c r="F88" s="33"/>
      <c r="G88" s="40"/>
    </row>
    <row r="89" spans="1:8" ht="13.9" customHeight="1" x14ac:dyDescent="0.25">
      <c r="A89" s="35" t="s">
        <v>57</v>
      </c>
      <c r="B89" s="31" t="s">
        <v>61</v>
      </c>
      <c r="C89" s="31"/>
      <c r="D89" s="31"/>
      <c r="E89" s="31"/>
      <c r="F89" s="33"/>
      <c r="G89" s="40"/>
    </row>
    <row r="90" spans="1:8" ht="24.75" x14ac:dyDescent="0.25">
      <c r="A90" s="35">
        <v>4</v>
      </c>
      <c r="B90" s="31" t="s">
        <v>66</v>
      </c>
      <c r="C90" s="31">
        <f>G6</f>
        <v>-3218.0299999999988</v>
      </c>
      <c r="D90" s="31"/>
      <c r="E90" s="31"/>
      <c r="F90" s="36">
        <f>G8+G12+G7</f>
        <v>-2491.4100000000008</v>
      </c>
      <c r="G90" s="37"/>
    </row>
    <row r="91" spans="1:8" ht="27.75" customHeight="1" x14ac:dyDescent="0.25">
      <c r="A91" s="35">
        <v>5</v>
      </c>
      <c r="B91" s="31" t="s">
        <v>67</v>
      </c>
      <c r="C91" s="41"/>
      <c r="D91" s="41"/>
      <c r="E91" s="41"/>
      <c r="F91" s="36"/>
      <c r="G91" s="37"/>
    </row>
    <row r="92" spans="1:8" ht="51" customHeight="1" x14ac:dyDescent="0.25">
      <c r="A92" s="35">
        <v>6</v>
      </c>
      <c r="B92" s="31" t="s">
        <v>68</v>
      </c>
      <c r="C92" s="41">
        <f>C40</f>
        <v>3.099999998084968E-3</v>
      </c>
      <c r="D92" s="41"/>
      <c r="E92" s="41"/>
      <c r="F92" s="36"/>
      <c r="G92" s="37"/>
    </row>
    <row r="93" spans="1:8" ht="44.45" customHeight="1" x14ac:dyDescent="0.25">
      <c r="A93" s="42" t="s">
        <v>69</v>
      </c>
      <c r="B93" s="43"/>
      <c r="C93" s="43"/>
      <c r="D93" s="43"/>
      <c r="E93" s="43"/>
      <c r="F93" s="43"/>
      <c r="G93" s="43"/>
    </row>
    <row r="94" spans="1:8" ht="18.600000000000001" hidden="1" customHeight="1" x14ac:dyDescent="0.25">
      <c r="A94" s="44"/>
      <c r="B94" s="45"/>
      <c r="C94" s="45"/>
      <c r="D94" s="45"/>
      <c r="E94" s="45"/>
      <c r="F94" s="45"/>
    </row>
    <row r="95" spans="1:8" x14ac:dyDescent="0.25">
      <c r="A95" s="1"/>
      <c r="B95" s="46" t="s">
        <v>70</v>
      </c>
      <c r="C95" s="46"/>
      <c r="D95" s="47"/>
      <c r="E95" s="47"/>
      <c r="F95" s="1"/>
    </row>
    <row r="96" spans="1:8" ht="24.75" customHeight="1" x14ac:dyDescent="0.25">
      <c r="A96" s="2" t="s">
        <v>71</v>
      </c>
      <c r="B96" s="2"/>
      <c r="C96" s="2"/>
      <c r="D96" s="2"/>
      <c r="E96" s="2"/>
      <c r="F96" s="2"/>
      <c r="G96" s="2"/>
      <c r="H96" s="2"/>
    </row>
    <row r="97" spans="1:8" ht="50.45" customHeight="1" x14ac:dyDescent="0.25">
      <c r="A97" s="48" t="s">
        <v>46</v>
      </c>
      <c r="B97" s="49" t="s">
        <v>72</v>
      </c>
      <c r="C97" s="48" t="s">
        <v>73</v>
      </c>
      <c r="D97" s="48"/>
      <c r="E97" s="48"/>
      <c r="F97" s="48"/>
      <c r="G97" s="50" t="s">
        <v>74</v>
      </c>
      <c r="H97" s="50"/>
    </row>
    <row r="98" spans="1:8" x14ac:dyDescent="0.25">
      <c r="A98" s="48"/>
      <c r="B98" s="48"/>
      <c r="C98" s="30" t="s">
        <v>75</v>
      </c>
      <c r="D98" s="51" t="s">
        <v>76</v>
      </c>
      <c r="E98" s="52"/>
      <c r="F98" s="40"/>
      <c r="G98" s="48"/>
      <c r="H98" s="48"/>
    </row>
    <row r="99" spans="1:8" ht="24" customHeight="1" x14ac:dyDescent="0.25">
      <c r="A99" s="53">
        <v>1</v>
      </c>
      <c r="B99" s="54" t="s">
        <v>19</v>
      </c>
      <c r="C99" s="16">
        <f>G17+G18+G34</f>
        <v>7376.2208999999993</v>
      </c>
      <c r="D99" s="55">
        <f>C99</f>
        <v>7376.2208999999993</v>
      </c>
      <c r="E99" s="56"/>
      <c r="F99" s="40"/>
      <c r="G99" s="48"/>
      <c r="H99" s="48"/>
    </row>
    <row r="100" spans="1:8" ht="34.5" x14ac:dyDescent="0.25">
      <c r="A100" s="53">
        <v>2</v>
      </c>
      <c r="B100" s="54" t="s">
        <v>77</v>
      </c>
      <c r="C100" s="57">
        <f>D100</f>
        <v>0</v>
      </c>
      <c r="D100" s="51">
        <f>G33+G30</f>
        <v>0</v>
      </c>
      <c r="E100" s="52"/>
      <c r="F100" s="40"/>
      <c r="G100" s="58"/>
      <c r="H100" s="48"/>
    </row>
    <row r="101" spans="1:8" ht="23.25" x14ac:dyDescent="0.25">
      <c r="A101" s="53">
        <v>3</v>
      </c>
      <c r="B101" s="54" t="s">
        <v>78</v>
      </c>
      <c r="C101" s="57">
        <f>D101+G101</f>
        <v>23191.839100000001</v>
      </c>
      <c r="D101" s="55">
        <f>G28+G29+G31</f>
        <v>23191.836000000003</v>
      </c>
      <c r="E101" s="56"/>
      <c r="F101" s="40"/>
      <c r="G101" s="58">
        <f>C40</f>
        <v>3.099999998084968E-3</v>
      </c>
      <c r="H101" s="48"/>
    </row>
    <row r="102" spans="1:8" x14ac:dyDescent="0.25">
      <c r="A102" s="53">
        <v>4</v>
      </c>
      <c r="B102" s="59" t="s">
        <v>79</v>
      </c>
      <c r="C102" s="57">
        <f>G27</f>
        <v>707.28</v>
      </c>
      <c r="D102" s="55">
        <f>G27</f>
        <v>707.28</v>
      </c>
      <c r="E102" s="56"/>
      <c r="F102" s="40"/>
      <c r="G102" s="48"/>
      <c r="H102" s="48"/>
    </row>
    <row r="103" spans="1:8" ht="15.6" customHeight="1" x14ac:dyDescent="0.25">
      <c r="A103" s="53">
        <v>5</v>
      </c>
      <c r="B103" s="54" t="s">
        <v>80</v>
      </c>
      <c r="C103" s="57">
        <f>C8</f>
        <v>7046.5</v>
      </c>
      <c r="D103" s="55">
        <f>D8</f>
        <v>9824.2900000000009</v>
      </c>
      <c r="E103" s="56"/>
      <c r="F103" s="40"/>
      <c r="G103" s="60"/>
      <c r="H103" s="61"/>
    </row>
    <row r="104" spans="1:8" ht="11.45" customHeight="1" x14ac:dyDescent="0.25">
      <c r="A104" s="53">
        <v>6</v>
      </c>
      <c r="B104" s="54" t="s">
        <v>81</v>
      </c>
      <c r="C104" s="57">
        <f>C12</f>
        <v>0</v>
      </c>
      <c r="D104" s="62"/>
      <c r="E104" s="63"/>
      <c r="F104" s="64">
        <f>C104</f>
        <v>0</v>
      </c>
      <c r="G104" s="60"/>
      <c r="H104" s="61"/>
    </row>
    <row r="105" spans="1:8" x14ac:dyDescent="0.25">
      <c r="A105" s="53"/>
      <c r="B105" s="59" t="s">
        <v>14</v>
      </c>
      <c r="C105" s="57">
        <f>C99+C100+C101+C102+C103+C104</f>
        <v>38321.839999999997</v>
      </c>
      <c r="D105" s="55">
        <f>D99+D100+D101+D102+D103+F104</f>
        <v>41099.626900000003</v>
      </c>
      <c r="E105" s="56"/>
      <c r="F105" s="40"/>
      <c r="G105" s="48"/>
      <c r="H105" s="48"/>
    </row>
    <row r="106" spans="1:8" x14ac:dyDescent="0.25">
      <c r="A106" s="65" t="s">
        <v>82</v>
      </c>
      <c r="B106" s="65"/>
      <c r="C106" s="65"/>
      <c r="D106" s="65"/>
      <c r="E106" s="65"/>
      <c r="F106" s="65"/>
    </row>
    <row r="107" spans="1:8" x14ac:dyDescent="0.25">
      <c r="B107" s="66"/>
    </row>
    <row r="111" spans="1:8" ht="18" x14ac:dyDescent="0.25">
      <c r="B111" s="24" t="s">
        <v>37</v>
      </c>
      <c r="C111" s="24"/>
      <c r="D111" s="25"/>
      <c r="E111" s="25"/>
    </row>
    <row r="112" spans="1:8" ht="39" customHeight="1" x14ac:dyDescent="0.25">
      <c r="A112" s="26" t="s">
        <v>38</v>
      </c>
      <c r="B112" s="26"/>
      <c r="C112" s="26"/>
      <c r="D112" s="26"/>
      <c r="E112" s="26"/>
      <c r="F112" s="26"/>
      <c r="G112" s="26"/>
      <c r="H112" s="26"/>
    </row>
    <row r="113" spans="1:8" ht="10.9" customHeight="1" x14ac:dyDescent="0.25">
      <c r="B113" s="14"/>
      <c r="C113" s="14"/>
      <c r="D113" s="14"/>
      <c r="E113" s="14"/>
      <c r="F113" s="14"/>
    </row>
    <row r="115" spans="1:8" x14ac:dyDescent="0.25">
      <c r="A115" s="2" t="s">
        <v>40</v>
      </c>
      <c r="B115" s="2"/>
      <c r="C115" s="2" t="str">
        <f>B1</f>
        <v>2-я Свердловская д. 4</v>
      </c>
      <c r="D115" s="2"/>
      <c r="E115" s="2"/>
      <c r="F115" s="2"/>
      <c r="G115" s="1"/>
      <c r="H115" s="1"/>
    </row>
    <row r="116" spans="1:8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</row>
    <row r="117" spans="1:8" x14ac:dyDescent="0.25">
      <c r="A117" s="14" t="s">
        <v>42</v>
      </c>
      <c r="B117" s="14"/>
    </row>
    <row r="118" spans="1:8" x14ac:dyDescent="0.25">
      <c r="A118" s="28" t="s">
        <v>43</v>
      </c>
      <c r="B118" s="28"/>
      <c r="C118" s="28"/>
      <c r="D118" s="28"/>
      <c r="E118" s="28"/>
      <c r="F118" s="28"/>
      <c r="G118" s="28"/>
    </row>
    <row r="119" spans="1:8" x14ac:dyDescent="0.25">
      <c r="A119" s="67"/>
      <c r="B119" s="67"/>
      <c r="C119" s="67"/>
      <c r="D119" s="67"/>
      <c r="E119" s="67"/>
      <c r="F119" s="67"/>
      <c r="G119" s="67"/>
    </row>
    <row r="120" spans="1:8" x14ac:dyDescent="0.25">
      <c r="A120" s="67"/>
      <c r="B120" s="67"/>
      <c r="C120" s="67"/>
      <c r="D120" s="67"/>
      <c r="E120" s="67"/>
      <c r="F120" s="67"/>
      <c r="G120" s="67"/>
    </row>
    <row r="121" spans="1:8" x14ac:dyDescent="0.25">
      <c r="A121" s="29" t="s">
        <v>83</v>
      </c>
      <c r="B121" s="29"/>
      <c r="C121" s="29"/>
      <c r="D121" s="29"/>
      <c r="E121" s="29"/>
      <c r="F121" s="29"/>
      <c r="G121" s="29"/>
      <c r="H121" s="29"/>
    </row>
    <row r="122" spans="1:8" ht="29.45" customHeight="1" x14ac:dyDescent="0.25">
      <c r="A122" s="29"/>
      <c r="B122" s="29"/>
      <c r="C122" s="29"/>
      <c r="D122" s="29"/>
      <c r="E122" s="29"/>
      <c r="F122" s="29"/>
      <c r="G122" s="29"/>
      <c r="H122" s="29"/>
    </row>
    <row r="123" spans="1:8" hidden="1" x14ac:dyDescent="0.25"/>
    <row r="124" spans="1:8" ht="31.9" hidden="1" customHeight="1" x14ac:dyDescent="0.25">
      <c r="A124" s="26"/>
      <c r="B124" s="26"/>
      <c r="C124" s="26"/>
      <c r="D124" s="26"/>
      <c r="E124" s="26"/>
      <c r="F124" s="26"/>
      <c r="G124" s="26"/>
      <c r="H124" s="26"/>
    </row>
    <row r="125" spans="1:8" ht="15.6" customHeight="1" x14ac:dyDescent="0.25">
      <c r="A125" s="14"/>
      <c r="B125" s="14"/>
    </row>
    <row r="127" spans="1:8" ht="38.450000000000003" customHeight="1" x14ac:dyDescent="0.25">
      <c r="A127" s="50" t="s">
        <v>15</v>
      </c>
      <c r="B127" s="50"/>
      <c r="C127" s="50"/>
      <c r="D127" s="48">
        <f>C14</f>
        <v>0</v>
      </c>
      <c r="E127" s="48"/>
      <c r="F127" s="48"/>
    </row>
    <row r="128" spans="1:8" ht="38.450000000000003" customHeight="1" x14ac:dyDescent="0.25">
      <c r="A128" s="68" t="s">
        <v>84</v>
      </c>
      <c r="B128" s="69"/>
      <c r="C128" s="70"/>
      <c r="D128" s="71">
        <f>C6</f>
        <v>26270.400000000001</v>
      </c>
      <c r="E128" s="72"/>
      <c r="F128" s="73"/>
    </row>
    <row r="129" spans="1:6" ht="27" customHeight="1" x14ac:dyDescent="0.25">
      <c r="A129" s="74" t="s">
        <v>5</v>
      </c>
      <c r="B129" s="74"/>
      <c r="C129" s="75"/>
      <c r="D129" s="48">
        <f>D6</f>
        <v>31275.34</v>
      </c>
      <c r="E129" s="48"/>
      <c r="F129" s="48"/>
    </row>
    <row r="130" spans="1:6" ht="38.450000000000003" customHeight="1" x14ac:dyDescent="0.25">
      <c r="A130" s="50" t="s">
        <v>16</v>
      </c>
      <c r="B130" s="50"/>
      <c r="C130" s="50"/>
      <c r="D130" s="58">
        <f>D127+D129</f>
        <v>31275.34</v>
      </c>
      <c r="E130" s="58"/>
      <c r="F130" s="58"/>
    </row>
    <row r="131" spans="1:6" ht="49.15" customHeight="1" x14ac:dyDescent="0.25">
      <c r="A131" s="50" t="s">
        <v>85</v>
      </c>
      <c r="B131" s="50"/>
      <c r="C131" s="50"/>
      <c r="D131" s="48"/>
      <c r="E131" s="48"/>
      <c r="F131" s="48"/>
    </row>
    <row r="132" spans="1:6" ht="26.45" customHeight="1" x14ac:dyDescent="0.25">
      <c r="A132" s="50" t="s">
        <v>19</v>
      </c>
      <c r="B132" s="50"/>
      <c r="C132" s="50"/>
      <c r="D132" s="58">
        <f>G18+G17</f>
        <v>6965.2245999999996</v>
      </c>
      <c r="E132" s="48"/>
      <c r="F132" s="48"/>
    </row>
    <row r="133" spans="1:6" ht="20.45" customHeight="1" x14ac:dyDescent="0.25">
      <c r="A133" s="76" t="s">
        <v>26</v>
      </c>
      <c r="B133" s="76"/>
      <c r="C133" s="76"/>
      <c r="D133" s="58">
        <f>G27</f>
        <v>707.28</v>
      </c>
      <c r="E133" s="48"/>
      <c r="F133" s="48"/>
    </row>
    <row r="134" spans="1:6" ht="27" customHeight="1" x14ac:dyDescent="0.25">
      <c r="A134" s="48" t="s">
        <v>27</v>
      </c>
      <c r="B134" s="48"/>
      <c r="C134" s="48"/>
      <c r="D134" s="58">
        <f>G28</f>
        <v>3960.768</v>
      </c>
      <c r="E134" s="48"/>
      <c r="F134" s="48"/>
    </row>
    <row r="135" spans="1:6" ht="25.15" customHeight="1" x14ac:dyDescent="0.25">
      <c r="A135" s="48" t="s">
        <v>28</v>
      </c>
      <c r="B135" s="48"/>
      <c r="C135" s="48"/>
      <c r="D135" s="58">
        <f>G29</f>
        <v>828.52800000000002</v>
      </c>
      <c r="E135" s="48"/>
      <c r="F135" s="48"/>
    </row>
    <row r="136" spans="1:6" ht="19.149999999999999" customHeight="1" x14ac:dyDescent="0.25">
      <c r="A136" s="48" t="s">
        <v>29</v>
      </c>
      <c r="B136" s="48"/>
      <c r="C136" s="48"/>
      <c r="D136" s="48">
        <f>G30</f>
        <v>0</v>
      </c>
      <c r="E136" s="48"/>
      <c r="F136" s="48"/>
    </row>
    <row r="137" spans="1:6" ht="22.9" customHeight="1" x14ac:dyDescent="0.25">
      <c r="A137" s="48" t="s">
        <v>30</v>
      </c>
      <c r="B137" s="48"/>
      <c r="C137" s="48"/>
      <c r="D137" s="58">
        <f>G31</f>
        <v>18402.54</v>
      </c>
      <c r="E137" s="48"/>
      <c r="F137" s="48"/>
    </row>
    <row r="138" spans="1:6" ht="24.6" customHeight="1" x14ac:dyDescent="0.25">
      <c r="A138" s="48" t="s">
        <v>31</v>
      </c>
      <c r="B138" s="48"/>
      <c r="C138" s="48"/>
      <c r="D138" s="77">
        <f>G33</f>
        <v>0</v>
      </c>
      <c r="E138" s="77"/>
      <c r="F138" s="77"/>
    </row>
    <row r="139" spans="1:6" ht="27.6" customHeight="1" x14ac:dyDescent="0.25">
      <c r="A139" s="48" t="s">
        <v>32</v>
      </c>
      <c r="B139" s="48"/>
      <c r="C139" s="48"/>
      <c r="D139" s="58">
        <f>G34</f>
        <v>410.99630000000002</v>
      </c>
      <c r="E139" s="48"/>
      <c r="F139" s="48"/>
    </row>
    <row r="140" spans="1:6" ht="30.6" customHeight="1" x14ac:dyDescent="0.25">
      <c r="A140" s="48" t="s">
        <v>33</v>
      </c>
      <c r="B140" s="48"/>
      <c r="C140" s="48"/>
      <c r="D140" s="58">
        <f>G35</f>
        <v>0</v>
      </c>
      <c r="E140" s="48"/>
      <c r="F140" s="48"/>
    </row>
    <row r="141" spans="1:6" ht="36.6" customHeight="1" x14ac:dyDescent="0.25">
      <c r="A141" s="78" t="s">
        <v>14</v>
      </c>
      <c r="B141" s="78"/>
      <c r="C141" s="78"/>
      <c r="D141" s="58">
        <f>D132+D133+D134+D135+D136+D137+D138+D139+D140</f>
        <v>31275.336900000002</v>
      </c>
      <c r="E141" s="48"/>
      <c r="F141" s="48"/>
    </row>
    <row r="142" spans="1:6" ht="31.15" customHeight="1" x14ac:dyDescent="0.25">
      <c r="A142" s="50" t="s">
        <v>86</v>
      </c>
      <c r="B142" s="50"/>
      <c r="C142" s="50"/>
      <c r="D142" s="58">
        <f>C40</f>
        <v>3.099999998084968E-3</v>
      </c>
      <c r="E142" s="48"/>
      <c r="F142" s="48"/>
    </row>
  </sheetData>
  <mergeCells count="128">
    <mergeCell ref="A140:C140"/>
    <mergeCell ref="D140:F140"/>
    <mergeCell ref="A141:C141"/>
    <mergeCell ref="D141:F141"/>
    <mergeCell ref="A142:C142"/>
    <mergeCell ref="D142:F142"/>
    <mergeCell ref="A137:C137"/>
    <mergeCell ref="D137:F137"/>
    <mergeCell ref="A138:C138"/>
    <mergeCell ref="D138:F138"/>
    <mergeCell ref="A139:C139"/>
    <mergeCell ref="D139:F139"/>
    <mergeCell ref="A134:C134"/>
    <mergeCell ref="D134:F134"/>
    <mergeCell ref="A135:C135"/>
    <mergeCell ref="D135:F135"/>
    <mergeCell ref="A136:C136"/>
    <mergeCell ref="D136:F136"/>
    <mergeCell ref="A131:C131"/>
    <mergeCell ref="D131:F131"/>
    <mergeCell ref="A132:C132"/>
    <mergeCell ref="D132:F132"/>
    <mergeCell ref="A133:C133"/>
    <mergeCell ref="D133:F133"/>
    <mergeCell ref="A128:C128"/>
    <mergeCell ref="D128:F128"/>
    <mergeCell ref="A129:C129"/>
    <mergeCell ref="D129:F129"/>
    <mergeCell ref="A130:C130"/>
    <mergeCell ref="D130:F130"/>
    <mergeCell ref="A117:B117"/>
    <mergeCell ref="A118:G118"/>
    <mergeCell ref="A121:H122"/>
    <mergeCell ref="A124:H124"/>
    <mergeCell ref="A125:B125"/>
    <mergeCell ref="A127:C127"/>
    <mergeCell ref="D127:F127"/>
    <mergeCell ref="B111:C111"/>
    <mergeCell ref="A112:H112"/>
    <mergeCell ref="B113:F113"/>
    <mergeCell ref="A115:B115"/>
    <mergeCell ref="C115:F115"/>
    <mergeCell ref="A116:H116"/>
    <mergeCell ref="D102:F102"/>
    <mergeCell ref="G102:H102"/>
    <mergeCell ref="D103:F103"/>
    <mergeCell ref="D105:F105"/>
    <mergeCell ref="G105:H105"/>
    <mergeCell ref="A106:F106"/>
    <mergeCell ref="D99:F99"/>
    <mergeCell ref="G99:H99"/>
    <mergeCell ref="D100:F100"/>
    <mergeCell ref="G100:H100"/>
    <mergeCell ref="D101:F101"/>
    <mergeCell ref="G101:H101"/>
    <mergeCell ref="A96:H96"/>
    <mergeCell ref="A97:A98"/>
    <mergeCell ref="B97:B98"/>
    <mergeCell ref="C97:F97"/>
    <mergeCell ref="G97:H97"/>
    <mergeCell ref="D98:F98"/>
    <mergeCell ref="G98:H98"/>
    <mergeCell ref="F89:G89"/>
    <mergeCell ref="F90:G90"/>
    <mergeCell ref="F91:G91"/>
    <mergeCell ref="F92:G92"/>
    <mergeCell ref="A93:G93"/>
    <mergeCell ref="B95:C95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A68:G68"/>
    <mergeCell ref="A69:H70"/>
    <mergeCell ref="A72:H72"/>
    <mergeCell ref="F74:G74"/>
    <mergeCell ref="F75:G75"/>
    <mergeCell ref="F76:G76"/>
    <mergeCell ref="A62:H62"/>
    <mergeCell ref="B63:F63"/>
    <mergeCell ref="A65:B65"/>
    <mergeCell ref="C65:F65"/>
    <mergeCell ref="A66:H66"/>
    <mergeCell ref="A67:B67"/>
    <mergeCell ref="A33:B33"/>
    <mergeCell ref="A34:B34"/>
    <mergeCell ref="A35:B35"/>
    <mergeCell ref="A37:B37"/>
    <mergeCell ref="A40:B41"/>
    <mergeCell ref="B61:C61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C26"/>
    <mergeCell ref="A15:B15"/>
    <mergeCell ref="A16:B16"/>
    <mergeCell ref="A17:B17"/>
    <mergeCell ref="A18:B18"/>
    <mergeCell ref="A19:B19"/>
    <mergeCell ref="A20:B20"/>
    <mergeCell ref="D9:F9"/>
    <mergeCell ref="D10:F10"/>
    <mergeCell ref="D11:F11"/>
    <mergeCell ref="D12:F12"/>
    <mergeCell ref="D13:F13"/>
    <mergeCell ref="A14:B14"/>
    <mergeCell ref="B1:C1"/>
    <mergeCell ref="A4:B4"/>
    <mergeCell ref="D5:F5"/>
    <mergeCell ref="D6:F6"/>
    <mergeCell ref="D7:F7"/>
    <mergeCell ref="D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66</vt:i4>
      </vt:variant>
    </vt:vector>
  </HeadingPairs>
  <TitlesOfParts>
    <vt:vector size="66" baseType="lpstr">
      <vt:lpstr>1-я Свердловская 1</vt:lpstr>
      <vt:lpstr>1-яСвердловская 2</vt:lpstr>
      <vt:lpstr>1-я Свердловская 3</vt:lpstr>
      <vt:lpstr>1-я Свердловская 41</vt:lpstr>
      <vt:lpstr>1-я Свердловская 42</vt:lpstr>
      <vt:lpstr>1-я Свердловская 43</vt:lpstr>
      <vt:lpstr>2-я Красинская 6</vt:lpstr>
      <vt:lpstr>2-я Свердловская 2</vt:lpstr>
      <vt:lpstr>2-я Свердловская 4</vt:lpstr>
      <vt:lpstr>2-я Свердловская 6</vt:lpstr>
      <vt:lpstr>2-я Свердловская 8</vt:lpstr>
      <vt:lpstr>2-я Трудовая 1</vt:lpstr>
      <vt:lpstr>2-я Трудовая 2А</vt:lpstr>
      <vt:lpstr>3-я Красинская 2</vt:lpstr>
      <vt:lpstr>Балмашевского 2А</vt:lpstr>
      <vt:lpstr>Володарского 28</vt:lpstr>
      <vt:lpstr>Володарского 34</vt:lpstr>
      <vt:lpstr>Володарского 36</vt:lpstr>
      <vt:lpstr>Володарского 38</vt:lpstr>
      <vt:lpstr>Володарского 42</vt:lpstr>
      <vt:lpstr>Володарского 46</vt:lpstr>
      <vt:lpstr>Володарского 100</vt:lpstr>
      <vt:lpstr>Володарского 104</vt:lpstr>
      <vt:lpstr>Володарского 106</vt:lpstr>
      <vt:lpstr>Желябова 1А</vt:lpstr>
      <vt:lpstr>Желябова 1Б</vt:lpstr>
      <vt:lpstr>Желябова 5</vt:lpstr>
      <vt:lpstr>Ларина 7</vt:lpstr>
      <vt:lpstr>Ленинская 4</vt:lpstr>
      <vt:lpstr>Ленинская 8.2</vt:lpstr>
      <vt:lpstr>Ленинская 10</vt:lpstr>
      <vt:lpstr>Ленинская 16</vt:lpstr>
      <vt:lpstr>Ленинская 23</vt:lpstr>
      <vt:lpstr>Ленинская 25</vt:lpstr>
      <vt:lpstr>Ленинская 27</vt:lpstr>
      <vt:lpstr>Ленинская 28</vt:lpstr>
      <vt:lpstr>Ленинская 30</vt:lpstr>
      <vt:lpstr>Ломоносова 32</vt:lpstr>
      <vt:lpstr>Ломоносова 33</vt:lpstr>
      <vt:lpstr>Ломоносова 34</vt:lpstr>
      <vt:lpstr>Ломоносова 35</vt:lpstr>
      <vt:lpstr>Ломоносова 36</vt:lpstr>
      <vt:lpstr>Ломоносова 38</vt:lpstr>
      <vt:lpstr>Ломоносова 39</vt:lpstr>
      <vt:lpstr>Ломоносова 40</vt:lpstr>
      <vt:lpstr>Ломоносова 41</vt:lpstr>
      <vt:lpstr>Ломоносова 43</vt:lpstr>
      <vt:lpstr>Ломоносова 46</vt:lpstr>
      <vt:lpstr>Ломоносова 47</vt:lpstr>
      <vt:lpstr>Ломоносова 48</vt:lpstr>
      <vt:lpstr>Ломоносова 50</vt:lpstr>
      <vt:lpstr>Ломоносова 51</vt:lpstr>
      <vt:lpstr>Ломоносова 52</vt:lpstr>
      <vt:lpstr>Луначарского 12.1</vt:lpstr>
      <vt:lpstr>Сибирская 38</vt:lpstr>
      <vt:lpstr>Сибирская 44</vt:lpstr>
      <vt:lpstr>Сибирская 46А</vt:lpstr>
      <vt:lpstr>Сибирская 46</vt:lpstr>
      <vt:lpstr>Советская 2</vt:lpstr>
      <vt:lpstr>Советская 8</vt:lpstr>
      <vt:lpstr>Советская 10</vt:lpstr>
      <vt:lpstr>Советская 30</vt:lpstr>
      <vt:lpstr>Советская 37</vt:lpstr>
      <vt:lpstr>Советская 39</vt:lpstr>
      <vt:lpstr>Советская 41</vt:lpstr>
      <vt:lpstr>Советская 41А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2018-03-29T23:32:27Z</dcterms:created>
  <dcterms:modified xsi:type="dcterms:W3CDTF">2018-03-30T00:00:47Z</dcterms:modified>
</cp:coreProperties>
</file>